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\\10.10.1.52\gin\GIN\01_PROJETOS\15_SPR_Lages\588_CC_0xx_2026_Ref_Ampl_Rest_revital_estacionamento_Frontal_SPR\Questionamentos\Nota_01\"/>
    </mc:Choice>
  </mc:AlternateContent>
  <bookViews>
    <workbookView xWindow="0" yWindow="0" windowWidth="28800" windowHeight="12210" tabRatio="634"/>
  </bookViews>
  <sheets>
    <sheet name="Orçamentária" sheetId="1" r:id="rId1"/>
    <sheet name="Cronograma Físico Finaceiro" sheetId="4" r:id="rId2"/>
  </sheets>
  <definedNames>
    <definedName name="_xlnm.Print_Area" localSheetId="1">'Cronograma Físico Finaceiro'!$A$9:$AG$85</definedName>
    <definedName name="_xlnm.Print_Area" localSheetId="0">Orçamentária!$C$1:$L$1232</definedName>
    <definedName name="_xlnm.Print_Titles" localSheetId="1">'Cronograma Físico Finaceiro'!$A:$F,'Cronograma Físico Finaceiro'!$9:$12</definedName>
    <definedName name="_xlnm.Print_Titles" localSheetId="0">Orçamentária!$19:$21</definedName>
    <definedName name="Z_419A589E_2E50_4375_AD52_77E7DEBAB9C0_.wvu.Cols" localSheetId="0" hidden="1">Orçamentária!#REF!</definedName>
    <definedName name="Z_419A589E_2E50_4375_AD52_77E7DEBAB9C0_.wvu.PrintArea" localSheetId="0" hidden="1">Orçamentária!$C$18:$L$1232</definedName>
    <definedName name="Z_419A589E_2E50_4375_AD52_77E7DEBAB9C0_.wvu.PrintTitles" localSheetId="0" hidden="1">Orçamentária!$19:$21</definedName>
    <definedName name="Z_419A589E_2E50_4375_AD52_77E7DEBAB9C0_.wvu.Rows" localSheetId="0" hidden="1">Orçamentária!#REF!,Orçamentária!#REF!,Orçamentária!#REF!</definedName>
  </definedNames>
  <calcPr calcId="162913"/>
  <customWorkbookViews>
    <customWorkbookView name="orcamento - Modo de exibição pessoal" guid="{419A589E-2E50-4375-AD52-77E7DEBAB9C0}" mergeInterval="0" personalView="1" maximized="1" xWindow="1" yWindow="1" windowWidth="1436" windowHeight="670" tabRatio="634" activeSheetId="3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35" i="1" l="1"/>
  <c r="J635" i="1"/>
  <c r="L635" i="1" s="1"/>
  <c r="K635" i="1"/>
  <c r="I636" i="1"/>
  <c r="J636" i="1"/>
  <c r="L636" i="1" s="1"/>
  <c r="K636" i="1"/>
  <c r="I637" i="1"/>
  <c r="J637" i="1"/>
  <c r="L637" i="1" s="1"/>
  <c r="K637" i="1"/>
  <c r="I638" i="1"/>
  <c r="J638" i="1"/>
  <c r="K638" i="1"/>
  <c r="L638" i="1" s="1"/>
  <c r="I639" i="1"/>
  <c r="J639" i="1"/>
  <c r="K639" i="1"/>
  <c r="L639" i="1" s="1"/>
  <c r="K568" i="1"/>
  <c r="J568" i="1"/>
  <c r="I567" i="1"/>
  <c r="J567" i="1"/>
  <c r="K567" i="1"/>
  <c r="L567" i="1"/>
  <c r="I350" i="1"/>
  <c r="J350" i="1"/>
  <c r="K350" i="1"/>
  <c r="L350" i="1" s="1"/>
  <c r="I351" i="1"/>
  <c r="J351" i="1"/>
  <c r="L351" i="1" s="1"/>
  <c r="K351" i="1"/>
  <c r="I562" i="1"/>
  <c r="J562" i="1"/>
  <c r="K562" i="1"/>
  <c r="L562" i="1" s="1"/>
  <c r="K642" i="1" l="1"/>
  <c r="J642" i="1"/>
  <c r="L642" i="1" s="1"/>
  <c r="I642" i="1"/>
  <c r="K641" i="1"/>
  <c r="J641" i="1"/>
  <c r="L641" i="1" s="1"/>
  <c r="I641" i="1"/>
  <c r="B11" i="4" l="1"/>
  <c r="B10" i="4"/>
  <c r="Z65" i="4"/>
  <c r="Z64" i="4"/>
  <c r="Z63" i="4"/>
  <c r="Z62" i="4"/>
  <c r="V65" i="4"/>
  <c r="V64" i="4"/>
  <c r="V63" i="4"/>
  <c r="V62" i="4"/>
  <c r="R65" i="4"/>
  <c r="R64" i="4"/>
  <c r="R63" i="4"/>
  <c r="R62" i="4"/>
  <c r="N65" i="4"/>
  <c r="N64" i="4"/>
  <c r="N63" i="4"/>
  <c r="N62" i="4"/>
  <c r="Z50" i="4"/>
  <c r="Z49" i="4"/>
  <c r="Z48" i="4"/>
  <c r="Z47" i="4"/>
  <c r="Z46" i="4"/>
  <c r="Z45" i="4"/>
  <c r="Z43" i="4"/>
  <c r="Z42" i="4"/>
  <c r="Z41" i="4"/>
  <c r="Z40" i="4"/>
  <c r="Z39" i="4"/>
  <c r="Z38" i="4"/>
  <c r="Z37" i="4"/>
  <c r="Z36" i="4"/>
  <c r="Z35" i="4"/>
  <c r="Z34" i="4"/>
  <c r="Z33" i="4"/>
  <c r="Z32" i="4"/>
  <c r="Z31" i="4"/>
  <c r="Z30" i="4"/>
  <c r="Z29" i="4"/>
  <c r="Z28" i="4"/>
  <c r="Z27" i="4"/>
  <c r="Z26" i="4"/>
  <c r="Z25" i="4"/>
  <c r="Z24" i="4"/>
  <c r="Z23" i="4"/>
  <c r="Z22" i="4"/>
  <c r="Z21" i="4"/>
  <c r="Z19" i="4"/>
  <c r="Z18" i="4"/>
  <c r="Z17" i="4"/>
  <c r="Z16" i="4"/>
  <c r="Z15" i="4"/>
  <c r="V50" i="4"/>
  <c r="V49" i="4"/>
  <c r="V48" i="4"/>
  <c r="V47" i="4"/>
  <c r="V46" i="4"/>
  <c r="V45" i="4"/>
  <c r="V43" i="4"/>
  <c r="V42" i="4"/>
  <c r="V41" i="4"/>
  <c r="V40" i="4"/>
  <c r="V39" i="4"/>
  <c r="V38" i="4"/>
  <c r="V37" i="4"/>
  <c r="V36" i="4"/>
  <c r="V35" i="4"/>
  <c r="V34" i="4"/>
  <c r="V33" i="4"/>
  <c r="V32" i="4"/>
  <c r="V31" i="4"/>
  <c r="V30" i="4"/>
  <c r="V29" i="4"/>
  <c r="V28" i="4"/>
  <c r="V27" i="4"/>
  <c r="V26" i="4"/>
  <c r="V25" i="4"/>
  <c r="V24" i="4"/>
  <c r="V23" i="4"/>
  <c r="V22" i="4"/>
  <c r="V21" i="4"/>
  <c r="V19" i="4"/>
  <c r="V18" i="4"/>
  <c r="V17" i="4"/>
  <c r="V16" i="4"/>
  <c r="V15" i="4"/>
  <c r="R50" i="4"/>
  <c r="R49" i="4"/>
  <c r="R48" i="4"/>
  <c r="R47" i="4"/>
  <c r="R46" i="4"/>
  <c r="R45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19" i="4"/>
  <c r="R18" i="4"/>
  <c r="R17" i="4"/>
  <c r="R16" i="4"/>
  <c r="R15" i="4"/>
  <c r="N50" i="4"/>
  <c r="N49" i="4"/>
  <c r="N48" i="4"/>
  <c r="N47" i="4"/>
  <c r="N46" i="4"/>
  <c r="N4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19" i="4"/>
  <c r="N18" i="4"/>
  <c r="N17" i="4"/>
  <c r="N16" i="4"/>
  <c r="N15" i="4"/>
  <c r="J15" i="4"/>
  <c r="B65" i="4"/>
  <c r="B64" i="4"/>
  <c r="B63" i="4"/>
  <c r="B62" i="4"/>
  <c r="B61" i="4"/>
  <c r="B45" i="4"/>
  <c r="B46" i="4"/>
  <c r="B47" i="4"/>
  <c r="B48" i="4"/>
  <c r="B49" i="4"/>
  <c r="B50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20" i="4"/>
  <c r="B21" i="4"/>
  <c r="B15" i="4"/>
  <c r="B16" i="4"/>
  <c r="B17" i="4"/>
  <c r="B18" i="4"/>
  <c r="B19" i="4"/>
  <c r="B14" i="4"/>
  <c r="AC65" i="4"/>
  <c r="J65" i="4"/>
  <c r="AC64" i="4"/>
  <c r="J64" i="4"/>
  <c r="AC63" i="4"/>
  <c r="J63" i="4"/>
  <c r="AC62" i="4"/>
  <c r="J62" i="4"/>
  <c r="AC50" i="4"/>
  <c r="J50" i="4"/>
  <c r="AC49" i="4"/>
  <c r="J49" i="4"/>
  <c r="AC48" i="4"/>
  <c r="J48" i="4"/>
  <c r="AC47" i="4"/>
  <c r="J47" i="4"/>
  <c r="AC46" i="4"/>
  <c r="J46" i="4"/>
  <c r="AC45" i="4"/>
  <c r="J45" i="4"/>
  <c r="AC43" i="4"/>
  <c r="J43" i="4"/>
  <c r="AC42" i="4"/>
  <c r="J42" i="4"/>
  <c r="AC41" i="4"/>
  <c r="J41" i="4"/>
  <c r="AC40" i="4"/>
  <c r="J40" i="4"/>
  <c r="AC39" i="4"/>
  <c r="J39" i="4"/>
  <c r="AC38" i="4"/>
  <c r="J38" i="4"/>
  <c r="AC37" i="4"/>
  <c r="J37" i="4"/>
  <c r="AC36" i="4"/>
  <c r="J36" i="4"/>
  <c r="AC35" i="4"/>
  <c r="J35" i="4"/>
  <c r="AC34" i="4"/>
  <c r="J34" i="4"/>
  <c r="AC33" i="4"/>
  <c r="J33" i="4"/>
  <c r="AC32" i="4"/>
  <c r="J32" i="4"/>
  <c r="AC31" i="4"/>
  <c r="J31" i="4"/>
  <c r="AC30" i="4"/>
  <c r="J30" i="4"/>
  <c r="AC29" i="4"/>
  <c r="J29" i="4"/>
  <c r="AC28" i="4"/>
  <c r="J28" i="4"/>
  <c r="AC27" i="4"/>
  <c r="J27" i="4"/>
  <c r="AC26" i="4"/>
  <c r="J26" i="4"/>
  <c r="AC25" i="4"/>
  <c r="J25" i="4"/>
  <c r="AC24" i="4"/>
  <c r="J24" i="4"/>
  <c r="AC23" i="4"/>
  <c r="J23" i="4"/>
  <c r="AC22" i="4"/>
  <c r="J22" i="4"/>
  <c r="AC21" i="4"/>
  <c r="J21" i="4"/>
  <c r="AC19" i="4"/>
  <c r="J19" i="4"/>
  <c r="AC18" i="4"/>
  <c r="J18" i="4"/>
  <c r="AC17" i="4"/>
  <c r="J17" i="4"/>
  <c r="AC16" i="4"/>
  <c r="J16" i="4"/>
  <c r="AC15" i="4"/>
  <c r="AE17" i="4" l="1"/>
  <c r="AE39" i="4"/>
  <c r="AE40" i="4"/>
  <c r="AE43" i="4"/>
  <c r="AE16" i="4"/>
  <c r="AE35" i="4"/>
  <c r="AE22" i="4"/>
  <c r="AE49" i="4"/>
  <c r="AE24" i="4"/>
  <c r="AE31" i="4"/>
  <c r="AE33" i="4"/>
  <c r="AE41" i="4"/>
  <c r="AE28" i="4"/>
  <c r="AE23" i="4"/>
  <c r="AE21" i="4"/>
  <c r="AE38" i="4"/>
  <c r="AE15" i="4"/>
  <c r="AE29" i="4"/>
  <c r="AE34" i="4"/>
  <c r="AE36" i="4"/>
  <c r="AE32" i="4"/>
  <c r="AE25" i="4"/>
  <c r="AE42" i="4"/>
  <c r="AE47" i="4"/>
  <c r="AE19" i="4"/>
  <c r="AE30" i="4"/>
  <c r="AE64" i="4"/>
  <c r="AE18" i="4"/>
  <c r="AE26" i="4"/>
  <c r="AE27" i="4"/>
  <c r="AE62" i="4"/>
  <c r="AE37" i="4"/>
  <c r="AE45" i="4"/>
  <c r="AE46" i="4"/>
  <c r="AE65" i="4"/>
  <c r="AE48" i="4"/>
  <c r="AE63" i="4"/>
  <c r="AE50" i="4"/>
  <c r="I479" i="1" l="1"/>
  <c r="J479" i="1"/>
  <c r="K479" i="1"/>
  <c r="L479" i="1" l="1"/>
  <c r="E1146" i="1"/>
  <c r="E1152" i="1" s="1"/>
  <c r="C53" i="4" s="1"/>
  <c r="K1194" i="1" l="1"/>
  <c r="J1194" i="1"/>
  <c r="I1194" i="1"/>
  <c r="K1193" i="1"/>
  <c r="J1193" i="1"/>
  <c r="I1193" i="1"/>
  <c r="K1192" i="1"/>
  <c r="J1192" i="1"/>
  <c r="I1192" i="1"/>
  <c r="K1191" i="1"/>
  <c r="J1191" i="1"/>
  <c r="I1191" i="1"/>
  <c r="K1190" i="1"/>
  <c r="J1190" i="1"/>
  <c r="I1190" i="1"/>
  <c r="K1189" i="1"/>
  <c r="J1189" i="1"/>
  <c r="I1189" i="1"/>
  <c r="K1187" i="1"/>
  <c r="J1187" i="1"/>
  <c r="I1187" i="1"/>
  <c r="K1186" i="1"/>
  <c r="J1186" i="1"/>
  <c r="I1186" i="1"/>
  <c r="K1185" i="1"/>
  <c r="J1185" i="1"/>
  <c r="I1185" i="1"/>
  <c r="K1184" i="1"/>
  <c r="J1184" i="1"/>
  <c r="I1184" i="1"/>
  <c r="K1182" i="1"/>
  <c r="J1182" i="1"/>
  <c r="I1182" i="1"/>
  <c r="K1181" i="1"/>
  <c r="J1181" i="1"/>
  <c r="I1181" i="1"/>
  <c r="K1180" i="1"/>
  <c r="J1180" i="1"/>
  <c r="I1180" i="1"/>
  <c r="K1179" i="1"/>
  <c r="J1179" i="1"/>
  <c r="I1179" i="1"/>
  <c r="K1178" i="1"/>
  <c r="J1178" i="1"/>
  <c r="I1178" i="1"/>
  <c r="K1177" i="1"/>
  <c r="J1177" i="1"/>
  <c r="I1177" i="1"/>
  <c r="K1176" i="1"/>
  <c r="J1176" i="1"/>
  <c r="I1176" i="1"/>
  <c r="K1175" i="1"/>
  <c r="J1175" i="1"/>
  <c r="I1175" i="1"/>
  <c r="K1174" i="1"/>
  <c r="J1174" i="1"/>
  <c r="I1174" i="1"/>
  <c r="K1173" i="1"/>
  <c r="J1173" i="1"/>
  <c r="I1173" i="1"/>
  <c r="K1172" i="1"/>
  <c r="J1172" i="1"/>
  <c r="I1172" i="1"/>
  <c r="K1170" i="1"/>
  <c r="J1170" i="1"/>
  <c r="I1170" i="1"/>
  <c r="K1169" i="1"/>
  <c r="J1169" i="1"/>
  <c r="I1169" i="1"/>
  <c r="K1168" i="1"/>
  <c r="J1168" i="1"/>
  <c r="I1168" i="1"/>
  <c r="K1167" i="1"/>
  <c r="J1167" i="1"/>
  <c r="I1167" i="1"/>
  <c r="K1166" i="1"/>
  <c r="J1166" i="1"/>
  <c r="I1166" i="1"/>
  <c r="K1165" i="1"/>
  <c r="J1165" i="1"/>
  <c r="I1165" i="1"/>
  <c r="K1164" i="1"/>
  <c r="J1164" i="1"/>
  <c r="I1164" i="1"/>
  <c r="K1163" i="1"/>
  <c r="J1163" i="1"/>
  <c r="I1163" i="1"/>
  <c r="K1162" i="1"/>
  <c r="J1162" i="1"/>
  <c r="I1162" i="1"/>
  <c r="K1127" i="1"/>
  <c r="J1127" i="1"/>
  <c r="I1127" i="1"/>
  <c r="K1126" i="1"/>
  <c r="J1126" i="1"/>
  <c r="I1126" i="1"/>
  <c r="K1125" i="1"/>
  <c r="J1125" i="1"/>
  <c r="I1125" i="1"/>
  <c r="K1123" i="1"/>
  <c r="J1123" i="1"/>
  <c r="I1123" i="1"/>
  <c r="K1122" i="1"/>
  <c r="J1122" i="1"/>
  <c r="I1122" i="1"/>
  <c r="K1120" i="1"/>
  <c r="J1120" i="1"/>
  <c r="I1120" i="1"/>
  <c r="K1119" i="1"/>
  <c r="J1119" i="1"/>
  <c r="I1119" i="1"/>
  <c r="K1118" i="1"/>
  <c r="J1118" i="1"/>
  <c r="I1118" i="1"/>
  <c r="K1115" i="1"/>
  <c r="J1115" i="1"/>
  <c r="I1115" i="1"/>
  <c r="K1114" i="1"/>
  <c r="J1114" i="1"/>
  <c r="I1114" i="1"/>
  <c r="K1113" i="1"/>
  <c r="J1113" i="1"/>
  <c r="I1113" i="1"/>
  <c r="K1112" i="1"/>
  <c r="J1112" i="1"/>
  <c r="I1112" i="1"/>
  <c r="K1111" i="1"/>
  <c r="J1111" i="1"/>
  <c r="I1111" i="1"/>
  <c r="K1110" i="1"/>
  <c r="J1110" i="1"/>
  <c r="I1110" i="1"/>
  <c r="K1109" i="1"/>
  <c r="J1109" i="1"/>
  <c r="I1109" i="1"/>
  <c r="K1108" i="1"/>
  <c r="J1108" i="1"/>
  <c r="I1108" i="1"/>
  <c r="K1103" i="1"/>
  <c r="J1103" i="1"/>
  <c r="I1103" i="1"/>
  <c r="K1102" i="1"/>
  <c r="J1102" i="1"/>
  <c r="I1102" i="1"/>
  <c r="K1101" i="1"/>
  <c r="J1101" i="1"/>
  <c r="I1101" i="1"/>
  <c r="K1100" i="1"/>
  <c r="J1100" i="1"/>
  <c r="I1100" i="1"/>
  <c r="K1098" i="1"/>
  <c r="J1098" i="1"/>
  <c r="I1098" i="1"/>
  <c r="K1097" i="1"/>
  <c r="J1097" i="1"/>
  <c r="I1097" i="1"/>
  <c r="K1096" i="1"/>
  <c r="J1096" i="1"/>
  <c r="I1096" i="1"/>
  <c r="K1095" i="1"/>
  <c r="J1095" i="1"/>
  <c r="I1095" i="1"/>
  <c r="K1090" i="1"/>
  <c r="J1090" i="1"/>
  <c r="I1090" i="1"/>
  <c r="K1089" i="1"/>
  <c r="J1089" i="1"/>
  <c r="I1089" i="1"/>
  <c r="K1088" i="1"/>
  <c r="J1088" i="1"/>
  <c r="I1088" i="1"/>
  <c r="K1087" i="1"/>
  <c r="J1087" i="1"/>
  <c r="I1087" i="1"/>
  <c r="K1086" i="1"/>
  <c r="J1086" i="1"/>
  <c r="I1086" i="1"/>
  <c r="K1084" i="1"/>
  <c r="J1084" i="1"/>
  <c r="I1084" i="1"/>
  <c r="K1083" i="1"/>
  <c r="J1083" i="1"/>
  <c r="I1083" i="1"/>
  <c r="K1082" i="1"/>
  <c r="J1082" i="1"/>
  <c r="I1082" i="1"/>
  <c r="K1081" i="1"/>
  <c r="J1081" i="1"/>
  <c r="I1081" i="1"/>
  <c r="K1079" i="1"/>
  <c r="J1079" i="1"/>
  <c r="I1079" i="1"/>
  <c r="K1078" i="1"/>
  <c r="J1078" i="1"/>
  <c r="I1078" i="1"/>
  <c r="K1076" i="1"/>
  <c r="J1076" i="1"/>
  <c r="I1076" i="1"/>
  <c r="K1075" i="1"/>
  <c r="J1075" i="1"/>
  <c r="I1075" i="1"/>
  <c r="K1073" i="1"/>
  <c r="J1073" i="1"/>
  <c r="I1073" i="1"/>
  <c r="K1071" i="1"/>
  <c r="J1071" i="1"/>
  <c r="I1071" i="1"/>
  <c r="K1068" i="1"/>
  <c r="J1068" i="1"/>
  <c r="I1068" i="1"/>
  <c r="K1063" i="1"/>
  <c r="J1063" i="1"/>
  <c r="I1063" i="1"/>
  <c r="K1062" i="1"/>
  <c r="K1064" i="1" s="1"/>
  <c r="D47" i="4" s="1"/>
  <c r="J1062" i="1"/>
  <c r="I1062" i="1"/>
  <c r="K1058" i="1"/>
  <c r="J1058" i="1"/>
  <c r="I1058" i="1"/>
  <c r="K1057" i="1"/>
  <c r="J1057" i="1"/>
  <c r="I1057" i="1"/>
  <c r="K1055" i="1"/>
  <c r="J1055" i="1"/>
  <c r="I1055" i="1"/>
  <c r="K1054" i="1"/>
  <c r="J1054" i="1"/>
  <c r="I1054" i="1"/>
  <c r="K1049" i="1"/>
  <c r="J1049" i="1"/>
  <c r="I1049" i="1"/>
  <c r="K1048" i="1"/>
  <c r="J1048" i="1"/>
  <c r="I1048" i="1"/>
  <c r="K1047" i="1"/>
  <c r="J1047" i="1"/>
  <c r="I1047" i="1"/>
  <c r="K1045" i="1"/>
  <c r="J1045" i="1"/>
  <c r="I1045" i="1"/>
  <c r="K1044" i="1"/>
  <c r="J1044" i="1"/>
  <c r="I1044" i="1"/>
  <c r="K1043" i="1"/>
  <c r="J1043" i="1"/>
  <c r="I1043" i="1"/>
  <c r="K1035" i="1"/>
  <c r="J1035" i="1"/>
  <c r="I1035" i="1"/>
  <c r="K1034" i="1"/>
  <c r="J1034" i="1"/>
  <c r="I1034" i="1"/>
  <c r="K1033" i="1"/>
  <c r="J1033" i="1"/>
  <c r="I1033" i="1"/>
  <c r="K1032" i="1"/>
  <c r="J1032" i="1"/>
  <c r="I1032" i="1"/>
  <c r="K1031" i="1"/>
  <c r="J1031" i="1"/>
  <c r="I1031" i="1"/>
  <c r="K1029" i="1"/>
  <c r="J1029" i="1"/>
  <c r="I1029" i="1"/>
  <c r="K1028" i="1"/>
  <c r="J1028" i="1"/>
  <c r="I1028" i="1"/>
  <c r="K1027" i="1"/>
  <c r="J1027" i="1"/>
  <c r="I1027" i="1"/>
  <c r="K1026" i="1"/>
  <c r="J1026" i="1"/>
  <c r="I1026" i="1"/>
  <c r="K1025" i="1"/>
  <c r="J1025" i="1"/>
  <c r="I1025" i="1"/>
  <c r="K1020" i="1"/>
  <c r="J1020" i="1"/>
  <c r="I1020" i="1"/>
  <c r="K1019" i="1"/>
  <c r="J1019" i="1"/>
  <c r="I1019" i="1"/>
  <c r="K1018" i="1"/>
  <c r="J1018" i="1"/>
  <c r="I1018" i="1"/>
  <c r="K1017" i="1"/>
  <c r="J1017" i="1"/>
  <c r="I1017" i="1"/>
  <c r="K1016" i="1"/>
  <c r="J1016" i="1"/>
  <c r="I1016" i="1"/>
  <c r="K1015" i="1"/>
  <c r="J1015" i="1"/>
  <c r="I1015" i="1"/>
  <c r="K1014" i="1"/>
  <c r="J1014" i="1"/>
  <c r="I1014" i="1"/>
  <c r="K1013" i="1"/>
  <c r="J1013" i="1"/>
  <c r="I1013" i="1"/>
  <c r="K1012" i="1"/>
  <c r="J1012" i="1"/>
  <c r="I1012" i="1"/>
  <c r="K1011" i="1"/>
  <c r="J1011" i="1"/>
  <c r="I1011" i="1"/>
  <c r="K1010" i="1"/>
  <c r="J1010" i="1"/>
  <c r="I1010" i="1"/>
  <c r="K1009" i="1"/>
  <c r="J1009" i="1"/>
  <c r="I1009" i="1"/>
  <c r="K1008" i="1"/>
  <c r="J1008" i="1"/>
  <c r="I1008" i="1"/>
  <c r="K1007" i="1"/>
  <c r="J1007" i="1"/>
  <c r="I1007" i="1"/>
  <c r="K1006" i="1"/>
  <c r="J1006" i="1"/>
  <c r="I1006" i="1"/>
  <c r="K1005" i="1"/>
  <c r="J1005" i="1"/>
  <c r="I1005" i="1"/>
  <c r="K1004" i="1"/>
  <c r="J1004" i="1"/>
  <c r="I1004" i="1"/>
  <c r="K1003" i="1"/>
  <c r="J1003" i="1"/>
  <c r="I1003" i="1"/>
  <c r="K1002" i="1"/>
  <c r="J1002" i="1"/>
  <c r="I1002" i="1"/>
  <c r="K1001" i="1"/>
  <c r="J1001" i="1"/>
  <c r="I1001" i="1"/>
  <c r="K1000" i="1"/>
  <c r="J1000" i="1"/>
  <c r="I1000" i="1"/>
  <c r="K999" i="1"/>
  <c r="J999" i="1"/>
  <c r="I999" i="1"/>
  <c r="K998" i="1"/>
  <c r="J998" i="1"/>
  <c r="I998" i="1"/>
  <c r="K997" i="1"/>
  <c r="J997" i="1"/>
  <c r="I997" i="1"/>
  <c r="K996" i="1"/>
  <c r="J996" i="1"/>
  <c r="I996" i="1"/>
  <c r="K995" i="1"/>
  <c r="J995" i="1"/>
  <c r="I995" i="1"/>
  <c r="K994" i="1"/>
  <c r="J994" i="1"/>
  <c r="I994" i="1"/>
  <c r="K993" i="1"/>
  <c r="J993" i="1"/>
  <c r="I993" i="1"/>
  <c r="K992" i="1"/>
  <c r="J992" i="1"/>
  <c r="I992" i="1"/>
  <c r="K991" i="1"/>
  <c r="J991" i="1"/>
  <c r="I991" i="1"/>
  <c r="K990" i="1"/>
  <c r="J990" i="1"/>
  <c r="I990" i="1"/>
  <c r="K989" i="1"/>
  <c r="J989" i="1"/>
  <c r="I989" i="1"/>
  <c r="K988" i="1"/>
  <c r="J988" i="1"/>
  <c r="I988" i="1"/>
  <c r="K987" i="1"/>
  <c r="J987" i="1"/>
  <c r="I987" i="1"/>
  <c r="K986" i="1"/>
  <c r="J986" i="1"/>
  <c r="I986" i="1"/>
  <c r="K985" i="1"/>
  <c r="J985" i="1"/>
  <c r="I985" i="1"/>
  <c r="K984" i="1"/>
  <c r="J984" i="1"/>
  <c r="I984" i="1"/>
  <c r="K983" i="1"/>
  <c r="J983" i="1"/>
  <c r="I983" i="1"/>
  <c r="K982" i="1"/>
  <c r="J982" i="1"/>
  <c r="I982" i="1"/>
  <c r="K981" i="1"/>
  <c r="J981" i="1"/>
  <c r="I981" i="1"/>
  <c r="K979" i="1"/>
  <c r="J979" i="1"/>
  <c r="I979" i="1"/>
  <c r="K978" i="1"/>
  <c r="J978" i="1"/>
  <c r="I978" i="1"/>
  <c r="K977" i="1"/>
  <c r="J977" i="1"/>
  <c r="I977" i="1"/>
  <c r="K976" i="1"/>
  <c r="J976" i="1"/>
  <c r="I976" i="1"/>
  <c r="K975" i="1"/>
  <c r="J975" i="1"/>
  <c r="I975" i="1"/>
  <c r="K974" i="1"/>
  <c r="J974" i="1"/>
  <c r="I974" i="1"/>
  <c r="K973" i="1"/>
  <c r="J973" i="1"/>
  <c r="I973" i="1"/>
  <c r="K972" i="1"/>
  <c r="J972" i="1"/>
  <c r="I972" i="1"/>
  <c r="K971" i="1"/>
  <c r="J971" i="1"/>
  <c r="I971" i="1"/>
  <c r="K970" i="1"/>
  <c r="J970" i="1"/>
  <c r="I970" i="1"/>
  <c r="K969" i="1"/>
  <c r="J969" i="1"/>
  <c r="I969" i="1"/>
  <c r="K968" i="1"/>
  <c r="J968" i="1"/>
  <c r="I968" i="1"/>
  <c r="K967" i="1"/>
  <c r="J967" i="1"/>
  <c r="I967" i="1"/>
  <c r="K966" i="1"/>
  <c r="J966" i="1"/>
  <c r="I966" i="1"/>
  <c r="K965" i="1"/>
  <c r="J965" i="1"/>
  <c r="I965" i="1"/>
  <c r="K964" i="1"/>
  <c r="J964" i="1"/>
  <c r="I964" i="1"/>
  <c r="K963" i="1"/>
  <c r="J963" i="1"/>
  <c r="I963" i="1"/>
  <c r="K962" i="1"/>
  <c r="J962" i="1"/>
  <c r="I962" i="1"/>
  <c r="K961" i="1"/>
  <c r="J961" i="1"/>
  <c r="I961" i="1"/>
  <c r="K960" i="1"/>
  <c r="J960" i="1"/>
  <c r="I960" i="1"/>
  <c r="K959" i="1"/>
  <c r="J959" i="1"/>
  <c r="I959" i="1"/>
  <c r="K958" i="1"/>
  <c r="J958" i="1"/>
  <c r="I958" i="1"/>
  <c r="K957" i="1"/>
  <c r="J957" i="1"/>
  <c r="I957" i="1"/>
  <c r="K956" i="1"/>
  <c r="J956" i="1"/>
  <c r="I956" i="1"/>
  <c r="K955" i="1"/>
  <c r="J955" i="1"/>
  <c r="I955" i="1"/>
  <c r="K954" i="1"/>
  <c r="J954" i="1"/>
  <c r="I954" i="1"/>
  <c r="K953" i="1"/>
  <c r="J953" i="1"/>
  <c r="I953" i="1"/>
  <c r="K952" i="1"/>
  <c r="J952" i="1"/>
  <c r="I952" i="1"/>
  <c r="K951" i="1"/>
  <c r="J951" i="1"/>
  <c r="I951" i="1"/>
  <c r="K950" i="1"/>
  <c r="J950" i="1"/>
  <c r="I950" i="1"/>
  <c r="K949" i="1"/>
  <c r="J949" i="1"/>
  <c r="I949" i="1"/>
  <c r="K948" i="1"/>
  <c r="J948" i="1"/>
  <c r="I948" i="1"/>
  <c r="K947" i="1"/>
  <c r="J947" i="1"/>
  <c r="I947" i="1"/>
  <c r="K946" i="1"/>
  <c r="J946" i="1"/>
  <c r="I946" i="1"/>
  <c r="K945" i="1"/>
  <c r="J945" i="1"/>
  <c r="I945" i="1"/>
  <c r="K944" i="1"/>
  <c r="J944" i="1"/>
  <c r="I944" i="1"/>
  <c r="K943" i="1"/>
  <c r="J943" i="1"/>
  <c r="I943" i="1"/>
  <c r="K942" i="1"/>
  <c r="J942" i="1"/>
  <c r="I942" i="1"/>
  <c r="K941" i="1"/>
  <c r="J941" i="1"/>
  <c r="I941" i="1"/>
  <c r="K940" i="1"/>
  <c r="J940" i="1"/>
  <c r="I940" i="1"/>
  <c r="K939" i="1"/>
  <c r="J939" i="1"/>
  <c r="I939" i="1"/>
  <c r="K938" i="1"/>
  <c r="J938" i="1"/>
  <c r="I938" i="1"/>
  <c r="K937" i="1"/>
  <c r="J937" i="1"/>
  <c r="I937" i="1"/>
  <c r="K936" i="1"/>
  <c r="J936" i="1"/>
  <c r="I936" i="1"/>
  <c r="K935" i="1"/>
  <c r="J935" i="1"/>
  <c r="I935" i="1"/>
  <c r="K934" i="1"/>
  <c r="J934" i="1"/>
  <c r="I934" i="1"/>
  <c r="K933" i="1"/>
  <c r="J933" i="1"/>
  <c r="I933" i="1"/>
  <c r="K932" i="1"/>
  <c r="J932" i="1"/>
  <c r="I932" i="1"/>
  <c r="K931" i="1"/>
  <c r="J931" i="1"/>
  <c r="I931" i="1"/>
  <c r="K930" i="1"/>
  <c r="J930" i="1"/>
  <c r="I930" i="1"/>
  <c r="K929" i="1"/>
  <c r="J929" i="1"/>
  <c r="I929" i="1"/>
  <c r="K928" i="1"/>
  <c r="J928" i="1"/>
  <c r="I928" i="1"/>
  <c r="K927" i="1"/>
  <c r="J927" i="1"/>
  <c r="I927" i="1"/>
  <c r="K926" i="1"/>
  <c r="J926" i="1"/>
  <c r="I926" i="1"/>
  <c r="K925" i="1"/>
  <c r="J925" i="1"/>
  <c r="I925" i="1"/>
  <c r="K924" i="1"/>
  <c r="J924" i="1"/>
  <c r="I924" i="1"/>
  <c r="K923" i="1"/>
  <c r="J923" i="1"/>
  <c r="I923" i="1"/>
  <c r="K922" i="1"/>
  <c r="J922" i="1"/>
  <c r="I922" i="1"/>
  <c r="K921" i="1"/>
  <c r="J921" i="1"/>
  <c r="I921" i="1"/>
  <c r="K920" i="1"/>
  <c r="J920" i="1"/>
  <c r="I920" i="1"/>
  <c r="K919" i="1"/>
  <c r="J919" i="1"/>
  <c r="I919" i="1"/>
  <c r="K918" i="1"/>
  <c r="J918" i="1"/>
  <c r="I918" i="1"/>
  <c r="K917" i="1"/>
  <c r="J917" i="1"/>
  <c r="I917" i="1"/>
  <c r="K916" i="1"/>
  <c r="J916" i="1"/>
  <c r="I916" i="1"/>
  <c r="K915" i="1"/>
  <c r="J915" i="1"/>
  <c r="I915" i="1"/>
  <c r="K914" i="1"/>
  <c r="J914" i="1"/>
  <c r="I914" i="1"/>
  <c r="K913" i="1"/>
  <c r="J913" i="1"/>
  <c r="I913" i="1"/>
  <c r="K912" i="1"/>
  <c r="J912" i="1"/>
  <c r="I912" i="1"/>
  <c r="K911" i="1"/>
  <c r="J911" i="1"/>
  <c r="I911" i="1"/>
  <c r="K910" i="1"/>
  <c r="J910" i="1"/>
  <c r="I910" i="1"/>
  <c r="K909" i="1"/>
  <c r="J909" i="1"/>
  <c r="I909" i="1"/>
  <c r="K908" i="1"/>
  <c r="J908" i="1"/>
  <c r="I908" i="1"/>
  <c r="K907" i="1"/>
  <c r="J907" i="1"/>
  <c r="I907" i="1"/>
  <c r="K906" i="1"/>
  <c r="J906" i="1"/>
  <c r="I906" i="1"/>
  <c r="K905" i="1"/>
  <c r="J905" i="1"/>
  <c r="I905" i="1"/>
  <c r="K904" i="1"/>
  <c r="J904" i="1"/>
  <c r="I904" i="1"/>
  <c r="K903" i="1"/>
  <c r="J903" i="1"/>
  <c r="I903" i="1"/>
  <c r="K902" i="1"/>
  <c r="J902" i="1"/>
  <c r="I902" i="1"/>
  <c r="K901" i="1"/>
  <c r="J901" i="1"/>
  <c r="I901" i="1"/>
  <c r="K900" i="1"/>
  <c r="J900" i="1"/>
  <c r="I900" i="1"/>
  <c r="K899" i="1"/>
  <c r="J899" i="1"/>
  <c r="I899" i="1"/>
  <c r="K898" i="1"/>
  <c r="J898" i="1"/>
  <c r="I898" i="1"/>
  <c r="K897" i="1"/>
  <c r="J897" i="1"/>
  <c r="I897" i="1"/>
  <c r="K896" i="1"/>
  <c r="J896" i="1"/>
  <c r="I896" i="1"/>
  <c r="K895" i="1"/>
  <c r="J895" i="1"/>
  <c r="I895" i="1"/>
  <c r="K894" i="1"/>
  <c r="J894" i="1"/>
  <c r="I894" i="1"/>
  <c r="K893" i="1"/>
  <c r="J893" i="1"/>
  <c r="I893" i="1"/>
  <c r="K892" i="1"/>
  <c r="J892" i="1"/>
  <c r="I892" i="1"/>
  <c r="K891" i="1"/>
  <c r="J891" i="1"/>
  <c r="I891" i="1"/>
  <c r="K890" i="1"/>
  <c r="J890" i="1"/>
  <c r="I890" i="1"/>
  <c r="K889" i="1"/>
  <c r="J889" i="1"/>
  <c r="I889" i="1"/>
  <c r="K888" i="1"/>
  <c r="J888" i="1"/>
  <c r="I888" i="1"/>
  <c r="K887" i="1"/>
  <c r="J887" i="1"/>
  <c r="I887" i="1"/>
  <c r="K886" i="1"/>
  <c r="J886" i="1"/>
  <c r="I886" i="1"/>
  <c r="K885" i="1"/>
  <c r="J885" i="1"/>
  <c r="I885" i="1"/>
  <c r="K884" i="1"/>
  <c r="J884" i="1"/>
  <c r="I884" i="1"/>
  <c r="K883" i="1"/>
  <c r="J883" i="1"/>
  <c r="I883" i="1"/>
  <c r="K882" i="1"/>
  <c r="J882" i="1"/>
  <c r="I882" i="1"/>
  <c r="K881" i="1"/>
  <c r="J881" i="1"/>
  <c r="I881" i="1"/>
  <c r="K880" i="1"/>
  <c r="J880" i="1"/>
  <c r="I880" i="1"/>
  <c r="K879" i="1"/>
  <c r="J879" i="1"/>
  <c r="I879" i="1"/>
  <c r="K878" i="1"/>
  <c r="J878" i="1"/>
  <c r="I878" i="1"/>
  <c r="K877" i="1"/>
  <c r="J877" i="1"/>
  <c r="I877" i="1"/>
  <c r="K876" i="1"/>
  <c r="J876" i="1"/>
  <c r="I876" i="1"/>
  <c r="K875" i="1"/>
  <c r="J875" i="1"/>
  <c r="I875" i="1"/>
  <c r="K874" i="1"/>
  <c r="J874" i="1"/>
  <c r="I874" i="1"/>
  <c r="K873" i="1"/>
  <c r="J873" i="1"/>
  <c r="I873" i="1"/>
  <c r="K872" i="1"/>
  <c r="J872" i="1"/>
  <c r="I872" i="1"/>
  <c r="K871" i="1"/>
  <c r="J871" i="1"/>
  <c r="L871" i="1" s="1"/>
  <c r="I871" i="1"/>
  <c r="K870" i="1"/>
  <c r="J870" i="1"/>
  <c r="I870" i="1"/>
  <c r="K868" i="1"/>
  <c r="J868" i="1"/>
  <c r="I868" i="1"/>
  <c r="K867" i="1"/>
  <c r="J867" i="1"/>
  <c r="I867" i="1"/>
  <c r="K866" i="1"/>
  <c r="J866" i="1"/>
  <c r="I866" i="1"/>
  <c r="K865" i="1"/>
  <c r="J865" i="1"/>
  <c r="I865" i="1"/>
  <c r="K864" i="1"/>
  <c r="J864" i="1"/>
  <c r="I864" i="1"/>
  <c r="K863" i="1"/>
  <c r="J863" i="1"/>
  <c r="I863" i="1"/>
  <c r="K862" i="1"/>
  <c r="J862" i="1"/>
  <c r="I862" i="1"/>
  <c r="K861" i="1"/>
  <c r="J861" i="1"/>
  <c r="I861" i="1"/>
  <c r="K860" i="1"/>
  <c r="J860" i="1"/>
  <c r="I860" i="1"/>
  <c r="K859" i="1"/>
  <c r="J859" i="1"/>
  <c r="I859" i="1"/>
  <c r="K858" i="1"/>
  <c r="J858" i="1"/>
  <c r="I858" i="1"/>
  <c r="K857" i="1"/>
  <c r="J857" i="1"/>
  <c r="I857" i="1"/>
  <c r="K856" i="1"/>
  <c r="J856" i="1"/>
  <c r="I856" i="1"/>
  <c r="K855" i="1"/>
  <c r="J855" i="1"/>
  <c r="I855" i="1"/>
  <c r="K854" i="1"/>
  <c r="J854" i="1"/>
  <c r="I854" i="1"/>
  <c r="K853" i="1"/>
  <c r="J853" i="1"/>
  <c r="I853" i="1"/>
  <c r="K852" i="1"/>
  <c r="J852" i="1"/>
  <c r="I852" i="1"/>
  <c r="K851" i="1"/>
  <c r="J851" i="1"/>
  <c r="I851" i="1"/>
  <c r="K850" i="1"/>
  <c r="J850" i="1"/>
  <c r="I850" i="1"/>
  <c r="K849" i="1"/>
  <c r="J849" i="1"/>
  <c r="I849" i="1"/>
  <c r="K848" i="1"/>
  <c r="J848" i="1"/>
  <c r="I848" i="1"/>
  <c r="K847" i="1"/>
  <c r="J847" i="1"/>
  <c r="I847" i="1"/>
  <c r="K846" i="1"/>
  <c r="J846" i="1"/>
  <c r="I846" i="1"/>
  <c r="K845" i="1"/>
  <c r="J845" i="1"/>
  <c r="I845" i="1"/>
  <c r="K844" i="1"/>
  <c r="J844" i="1"/>
  <c r="I844" i="1"/>
  <c r="K843" i="1"/>
  <c r="J843" i="1"/>
  <c r="I843" i="1"/>
  <c r="K842" i="1"/>
  <c r="J842" i="1"/>
  <c r="I842" i="1"/>
  <c r="K841" i="1"/>
  <c r="J841" i="1"/>
  <c r="I841" i="1"/>
  <c r="K840" i="1"/>
  <c r="J840" i="1"/>
  <c r="I840" i="1"/>
  <c r="K839" i="1"/>
  <c r="J839" i="1"/>
  <c r="I839" i="1"/>
  <c r="K838" i="1"/>
  <c r="J838" i="1"/>
  <c r="I838" i="1"/>
  <c r="K837" i="1"/>
  <c r="J837" i="1"/>
  <c r="I837" i="1"/>
  <c r="K836" i="1"/>
  <c r="J836" i="1"/>
  <c r="I836" i="1"/>
  <c r="K835" i="1"/>
  <c r="J835" i="1"/>
  <c r="I835" i="1"/>
  <c r="K834" i="1"/>
  <c r="J834" i="1"/>
  <c r="I834" i="1"/>
  <c r="K833" i="1"/>
  <c r="J833" i="1"/>
  <c r="I833" i="1"/>
  <c r="K832" i="1"/>
  <c r="J832" i="1"/>
  <c r="I832" i="1"/>
  <c r="K831" i="1"/>
  <c r="J831" i="1"/>
  <c r="I831" i="1"/>
  <c r="K830" i="1"/>
  <c r="J830" i="1"/>
  <c r="I830" i="1"/>
  <c r="K829" i="1"/>
  <c r="J829" i="1"/>
  <c r="I829" i="1"/>
  <c r="K824" i="1"/>
  <c r="J824" i="1"/>
  <c r="I824" i="1"/>
  <c r="K823" i="1"/>
  <c r="J823" i="1"/>
  <c r="I823" i="1"/>
  <c r="K822" i="1"/>
  <c r="J822" i="1"/>
  <c r="I822" i="1"/>
  <c r="K821" i="1"/>
  <c r="J821" i="1"/>
  <c r="I821" i="1"/>
  <c r="K820" i="1"/>
  <c r="J820" i="1"/>
  <c r="I820" i="1"/>
  <c r="K819" i="1"/>
  <c r="J819" i="1"/>
  <c r="J825" i="1" s="1"/>
  <c r="C41" i="4" s="1"/>
  <c r="I819" i="1"/>
  <c r="K815" i="1"/>
  <c r="J815" i="1"/>
  <c r="I815" i="1"/>
  <c r="K814" i="1"/>
  <c r="J814" i="1"/>
  <c r="I814" i="1"/>
  <c r="K813" i="1"/>
  <c r="J813" i="1"/>
  <c r="I813" i="1"/>
  <c r="K812" i="1"/>
  <c r="J812" i="1"/>
  <c r="I812" i="1"/>
  <c r="K811" i="1"/>
  <c r="J811" i="1"/>
  <c r="I811" i="1"/>
  <c r="K810" i="1"/>
  <c r="J810" i="1"/>
  <c r="I810" i="1"/>
  <c r="K809" i="1"/>
  <c r="J809" i="1"/>
  <c r="I809" i="1"/>
  <c r="K808" i="1"/>
  <c r="J808" i="1"/>
  <c r="I808" i="1"/>
  <c r="K807" i="1"/>
  <c r="J807" i="1"/>
  <c r="I807" i="1"/>
  <c r="K806" i="1"/>
  <c r="J806" i="1"/>
  <c r="I806" i="1"/>
  <c r="K805" i="1"/>
  <c r="J805" i="1"/>
  <c r="I805" i="1"/>
  <c r="K804" i="1"/>
  <c r="J804" i="1"/>
  <c r="I804" i="1"/>
  <c r="K802" i="1"/>
  <c r="J802" i="1"/>
  <c r="I802" i="1"/>
  <c r="K801" i="1"/>
  <c r="J801" i="1"/>
  <c r="I801" i="1"/>
  <c r="K800" i="1"/>
  <c r="J800" i="1"/>
  <c r="I800" i="1"/>
  <c r="K799" i="1"/>
  <c r="J799" i="1"/>
  <c r="I799" i="1"/>
  <c r="K798" i="1"/>
  <c r="J798" i="1"/>
  <c r="I798" i="1"/>
  <c r="K797" i="1"/>
  <c r="J797" i="1"/>
  <c r="I797" i="1"/>
  <c r="K795" i="1"/>
  <c r="J795" i="1"/>
  <c r="I795" i="1"/>
  <c r="K794" i="1"/>
  <c r="J794" i="1"/>
  <c r="I794" i="1"/>
  <c r="K793" i="1"/>
  <c r="J793" i="1"/>
  <c r="I793" i="1"/>
  <c r="K792" i="1"/>
  <c r="J792" i="1"/>
  <c r="I792" i="1"/>
  <c r="K791" i="1"/>
  <c r="J791" i="1"/>
  <c r="I791" i="1"/>
  <c r="K790" i="1"/>
  <c r="J790" i="1"/>
  <c r="I790" i="1"/>
  <c r="K789" i="1"/>
  <c r="J789" i="1"/>
  <c r="I789" i="1"/>
  <c r="K788" i="1"/>
  <c r="J788" i="1"/>
  <c r="I788" i="1"/>
  <c r="K787" i="1"/>
  <c r="J787" i="1"/>
  <c r="I787" i="1"/>
  <c r="K786" i="1"/>
  <c r="J786" i="1"/>
  <c r="I786" i="1"/>
  <c r="K785" i="1"/>
  <c r="J785" i="1"/>
  <c r="I785" i="1"/>
  <c r="K784" i="1"/>
  <c r="J784" i="1"/>
  <c r="I784" i="1"/>
  <c r="K783" i="1"/>
  <c r="J783" i="1"/>
  <c r="I783" i="1"/>
  <c r="K782" i="1"/>
  <c r="J782" i="1"/>
  <c r="I782" i="1"/>
  <c r="K781" i="1"/>
  <c r="J781" i="1"/>
  <c r="I781" i="1"/>
  <c r="K780" i="1"/>
  <c r="J780" i="1"/>
  <c r="I780" i="1"/>
  <c r="K779" i="1"/>
  <c r="J779" i="1"/>
  <c r="I779" i="1"/>
  <c r="K778" i="1"/>
  <c r="J778" i="1"/>
  <c r="I778" i="1"/>
  <c r="K777" i="1"/>
  <c r="J777" i="1"/>
  <c r="I777" i="1"/>
  <c r="K776" i="1"/>
  <c r="J776" i="1"/>
  <c r="I776" i="1"/>
  <c r="K775" i="1"/>
  <c r="J775" i="1"/>
  <c r="I775" i="1"/>
  <c r="K774" i="1"/>
  <c r="J774" i="1"/>
  <c r="I774" i="1"/>
  <c r="K773" i="1"/>
  <c r="J773" i="1"/>
  <c r="I773" i="1"/>
  <c r="K772" i="1"/>
  <c r="J772" i="1"/>
  <c r="I772" i="1"/>
  <c r="K771" i="1"/>
  <c r="J771" i="1"/>
  <c r="I771" i="1"/>
  <c r="K770" i="1"/>
  <c r="J770" i="1"/>
  <c r="I770" i="1"/>
  <c r="K769" i="1"/>
  <c r="J769" i="1"/>
  <c r="I769" i="1"/>
  <c r="K767" i="1"/>
  <c r="J767" i="1"/>
  <c r="I767" i="1"/>
  <c r="K766" i="1"/>
  <c r="J766" i="1"/>
  <c r="I766" i="1"/>
  <c r="K765" i="1"/>
  <c r="J765" i="1"/>
  <c r="I765" i="1"/>
  <c r="K764" i="1"/>
  <c r="J764" i="1"/>
  <c r="I764" i="1"/>
  <c r="K763" i="1"/>
  <c r="J763" i="1"/>
  <c r="I763" i="1"/>
  <c r="K762" i="1"/>
  <c r="J762" i="1"/>
  <c r="I762" i="1"/>
  <c r="K761" i="1"/>
  <c r="J761" i="1"/>
  <c r="I761" i="1"/>
  <c r="K760" i="1"/>
  <c r="J760" i="1"/>
  <c r="I760" i="1"/>
  <c r="K759" i="1"/>
  <c r="J759" i="1"/>
  <c r="I759" i="1"/>
  <c r="K758" i="1"/>
  <c r="J758" i="1"/>
  <c r="I758" i="1"/>
  <c r="K757" i="1"/>
  <c r="J757" i="1"/>
  <c r="I757" i="1"/>
  <c r="K756" i="1"/>
  <c r="J756" i="1"/>
  <c r="I756" i="1"/>
  <c r="K754" i="1"/>
  <c r="J754" i="1"/>
  <c r="I754" i="1"/>
  <c r="K753" i="1"/>
  <c r="J753" i="1"/>
  <c r="I753" i="1"/>
  <c r="K752" i="1"/>
  <c r="J752" i="1"/>
  <c r="I752" i="1"/>
  <c r="K751" i="1"/>
  <c r="J751" i="1"/>
  <c r="I751" i="1"/>
  <c r="K750" i="1"/>
  <c r="J750" i="1"/>
  <c r="I750" i="1"/>
  <c r="K749" i="1"/>
  <c r="J749" i="1"/>
  <c r="I749" i="1"/>
  <c r="K748" i="1"/>
  <c r="J748" i="1"/>
  <c r="I748" i="1"/>
  <c r="K747" i="1"/>
  <c r="J747" i="1"/>
  <c r="I747" i="1"/>
  <c r="K746" i="1"/>
  <c r="J746" i="1"/>
  <c r="I746" i="1"/>
  <c r="K745" i="1"/>
  <c r="J745" i="1"/>
  <c r="I745" i="1"/>
  <c r="K744" i="1"/>
  <c r="J744" i="1"/>
  <c r="I744" i="1"/>
  <c r="K743" i="1"/>
  <c r="J743" i="1"/>
  <c r="I743" i="1"/>
  <c r="K741" i="1"/>
  <c r="J741" i="1"/>
  <c r="I741" i="1"/>
  <c r="K740" i="1"/>
  <c r="J740" i="1"/>
  <c r="I740" i="1"/>
  <c r="K739" i="1"/>
  <c r="J739" i="1"/>
  <c r="I739" i="1"/>
  <c r="K738" i="1"/>
  <c r="J738" i="1"/>
  <c r="I738" i="1"/>
  <c r="K737" i="1"/>
  <c r="J737" i="1"/>
  <c r="I737" i="1"/>
  <c r="K736" i="1"/>
  <c r="J736" i="1"/>
  <c r="I736" i="1"/>
  <c r="K735" i="1"/>
  <c r="J735" i="1"/>
  <c r="I735" i="1"/>
  <c r="K734" i="1"/>
  <c r="J734" i="1"/>
  <c r="I734" i="1"/>
  <c r="K733" i="1"/>
  <c r="J733" i="1"/>
  <c r="I733" i="1"/>
  <c r="K731" i="1"/>
  <c r="J731" i="1"/>
  <c r="I731" i="1"/>
  <c r="K730" i="1"/>
  <c r="J730" i="1"/>
  <c r="I730" i="1"/>
  <c r="K729" i="1"/>
  <c r="J729" i="1"/>
  <c r="I729" i="1"/>
  <c r="K728" i="1"/>
  <c r="J728" i="1"/>
  <c r="I728" i="1"/>
  <c r="K727" i="1"/>
  <c r="J727" i="1"/>
  <c r="I727" i="1"/>
  <c r="K726" i="1"/>
  <c r="J726" i="1"/>
  <c r="I726" i="1"/>
  <c r="K725" i="1"/>
  <c r="J725" i="1"/>
  <c r="I725" i="1"/>
  <c r="K724" i="1"/>
  <c r="J724" i="1"/>
  <c r="I724" i="1"/>
  <c r="K723" i="1"/>
  <c r="J723" i="1"/>
  <c r="I723" i="1"/>
  <c r="K722" i="1"/>
  <c r="J722" i="1"/>
  <c r="I722" i="1"/>
  <c r="K721" i="1"/>
  <c r="J721" i="1"/>
  <c r="I721" i="1"/>
  <c r="K720" i="1"/>
  <c r="J720" i="1"/>
  <c r="I720" i="1"/>
  <c r="K719" i="1"/>
  <c r="J719" i="1"/>
  <c r="I719" i="1"/>
  <c r="K718" i="1"/>
  <c r="J718" i="1"/>
  <c r="I718" i="1"/>
  <c r="K716" i="1"/>
  <c r="J716" i="1"/>
  <c r="I716" i="1"/>
  <c r="K715" i="1"/>
  <c r="J715" i="1"/>
  <c r="I715" i="1"/>
  <c r="K714" i="1"/>
  <c r="J714" i="1"/>
  <c r="I714" i="1"/>
  <c r="K713" i="1"/>
  <c r="J713" i="1"/>
  <c r="I713" i="1"/>
  <c r="K712" i="1"/>
  <c r="J712" i="1"/>
  <c r="I712" i="1"/>
  <c r="K711" i="1"/>
  <c r="J711" i="1"/>
  <c r="I711" i="1"/>
  <c r="K710" i="1"/>
  <c r="J710" i="1"/>
  <c r="I710" i="1"/>
  <c r="K709" i="1"/>
  <c r="J709" i="1"/>
  <c r="I709" i="1"/>
  <c r="K708" i="1"/>
  <c r="J708" i="1"/>
  <c r="I708" i="1"/>
  <c r="K707" i="1"/>
  <c r="J707" i="1"/>
  <c r="I707" i="1"/>
  <c r="K706" i="1"/>
  <c r="J706" i="1"/>
  <c r="I706" i="1"/>
  <c r="K705" i="1"/>
  <c r="J705" i="1"/>
  <c r="I705" i="1"/>
  <c r="K704" i="1"/>
  <c r="J704" i="1"/>
  <c r="I704" i="1"/>
  <c r="K703" i="1"/>
  <c r="J703" i="1"/>
  <c r="I703" i="1"/>
  <c r="K702" i="1"/>
  <c r="J702" i="1"/>
  <c r="I702" i="1"/>
  <c r="K701" i="1"/>
  <c r="J701" i="1"/>
  <c r="I701" i="1"/>
  <c r="K700" i="1"/>
  <c r="J700" i="1"/>
  <c r="I700" i="1"/>
  <c r="K699" i="1"/>
  <c r="J699" i="1"/>
  <c r="I699" i="1"/>
  <c r="K698" i="1"/>
  <c r="J698" i="1"/>
  <c r="I698" i="1"/>
  <c r="K697" i="1"/>
  <c r="J697" i="1"/>
  <c r="I697" i="1"/>
  <c r="K696" i="1"/>
  <c r="J696" i="1"/>
  <c r="I696" i="1"/>
  <c r="K695" i="1"/>
  <c r="J695" i="1"/>
  <c r="I695" i="1"/>
  <c r="K694" i="1"/>
  <c r="J694" i="1"/>
  <c r="I694" i="1"/>
  <c r="K693" i="1"/>
  <c r="J693" i="1"/>
  <c r="I693" i="1"/>
  <c r="K692" i="1"/>
  <c r="J692" i="1"/>
  <c r="I692" i="1"/>
  <c r="K691" i="1"/>
  <c r="J691" i="1"/>
  <c r="I691" i="1"/>
  <c r="K690" i="1"/>
  <c r="J690" i="1"/>
  <c r="I690" i="1"/>
  <c r="K688" i="1"/>
  <c r="J688" i="1"/>
  <c r="I688" i="1"/>
  <c r="K687" i="1"/>
  <c r="J687" i="1"/>
  <c r="I687" i="1"/>
  <c r="K686" i="1"/>
  <c r="J686" i="1"/>
  <c r="I686" i="1"/>
  <c r="K685" i="1"/>
  <c r="J685" i="1"/>
  <c r="I685" i="1"/>
  <c r="K684" i="1"/>
  <c r="J684" i="1"/>
  <c r="I684" i="1"/>
  <c r="K683" i="1"/>
  <c r="J683" i="1"/>
  <c r="I683" i="1"/>
  <c r="K682" i="1"/>
  <c r="J682" i="1"/>
  <c r="I682" i="1"/>
  <c r="K681" i="1"/>
  <c r="J681" i="1"/>
  <c r="I681" i="1"/>
  <c r="K680" i="1"/>
  <c r="J680" i="1"/>
  <c r="I680" i="1"/>
  <c r="K679" i="1"/>
  <c r="J679" i="1"/>
  <c r="I679" i="1"/>
  <c r="K678" i="1"/>
  <c r="J678" i="1"/>
  <c r="I678" i="1"/>
  <c r="K677" i="1"/>
  <c r="J677" i="1"/>
  <c r="I677" i="1"/>
  <c r="K676" i="1"/>
  <c r="J676" i="1"/>
  <c r="I676" i="1"/>
  <c r="K675" i="1"/>
  <c r="J675" i="1"/>
  <c r="I675" i="1"/>
  <c r="K674" i="1"/>
  <c r="J674" i="1"/>
  <c r="I674" i="1"/>
  <c r="K673" i="1"/>
  <c r="J673" i="1"/>
  <c r="I673" i="1"/>
  <c r="K672" i="1"/>
  <c r="J672" i="1"/>
  <c r="I672" i="1"/>
  <c r="K671" i="1"/>
  <c r="J671" i="1"/>
  <c r="I671" i="1"/>
  <c r="K670" i="1"/>
  <c r="J670" i="1"/>
  <c r="I670" i="1"/>
  <c r="K669" i="1"/>
  <c r="J669" i="1"/>
  <c r="I669" i="1"/>
  <c r="K668" i="1"/>
  <c r="J668" i="1"/>
  <c r="I668" i="1"/>
  <c r="K667" i="1"/>
  <c r="J667" i="1"/>
  <c r="I667" i="1"/>
  <c r="K666" i="1"/>
  <c r="J666" i="1"/>
  <c r="I666" i="1"/>
  <c r="K665" i="1"/>
  <c r="J665" i="1"/>
  <c r="I665" i="1"/>
  <c r="K664" i="1"/>
  <c r="J664" i="1"/>
  <c r="L664" i="1" s="1"/>
  <c r="I664" i="1"/>
  <c r="K663" i="1"/>
  <c r="J663" i="1"/>
  <c r="I663" i="1"/>
  <c r="K662" i="1"/>
  <c r="J662" i="1"/>
  <c r="I662" i="1"/>
  <c r="K661" i="1"/>
  <c r="J661" i="1"/>
  <c r="I661" i="1"/>
  <c r="K660" i="1"/>
  <c r="J660" i="1"/>
  <c r="I660" i="1"/>
  <c r="K659" i="1"/>
  <c r="J659" i="1"/>
  <c r="I659" i="1"/>
  <c r="K653" i="1"/>
  <c r="J653" i="1"/>
  <c r="I653" i="1"/>
  <c r="K651" i="1"/>
  <c r="J651" i="1"/>
  <c r="I651" i="1"/>
  <c r="K649" i="1"/>
  <c r="J649" i="1"/>
  <c r="I649" i="1"/>
  <c r="K648" i="1"/>
  <c r="J648" i="1"/>
  <c r="I648" i="1"/>
  <c r="K647" i="1"/>
  <c r="J647" i="1"/>
  <c r="I647" i="1"/>
  <c r="K634" i="1"/>
  <c r="J634" i="1"/>
  <c r="I634" i="1"/>
  <c r="K633" i="1"/>
  <c r="J633" i="1"/>
  <c r="I633" i="1"/>
  <c r="K632" i="1"/>
  <c r="J632" i="1"/>
  <c r="I632" i="1"/>
  <c r="K631" i="1"/>
  <c r="J631" i="1"/>
  <c r="I631" i="1"/>
  <c r="K630" i="1"/>
  <c r="J630" i="1"/>
  <c r="I630" i="1"/>
  <c r="K629" i="1"/>
  <c r="J629" i="1"/>
  <c r="I629" i="1"/>
  <c r="K628" i="1"/>
  <c r="J628" i="1"/>
  <c r="I628" i="1"/>
  <c r="K627" i="1"/>
  <c r="J627" i="1"/>
  <c r="I627" i="1"/>
  <c r="K626" i="1"/>
  <c r="J626" i="1"/>
  <c r="I626" i="1"/>
  <c r="K625" i="1"/>
  <c r="J625" i="1"/>
  <c r="I625" i="1"/>
  <c r="K624" i="1"/>
  <c r="J624" i="1"/>
  <c r="I624" i="1"/>
  <c r="K623" i="1"/>
  <c r="J623" i="1"/>
  <c r="I623" i="1"/>
  <c r="K622" i="1"/>
  <c r="J622" i="1"/>
  <c r="I622" i="1"/>
  <c r="K621" i="1"/>
  <c r="J621" i="1"/>
  <c r="I621" i="1"/>
  <c r="K620" i="1"/>
  <c r="J620" i="1"/>
  <c r="I620" i="1"/>
  <c r="K619" i="1"/>
  <c r="J619" i="1"/>
  <c r="I619" i="1"/>
  <c r="K618" i="1"/>
  <c r="J618" i="1"/>
  <c r="I618" i="1"/>
  <c r="K617" i="1"/>
  <c r="J617" i="1"/>
  <c r="I617" i="1"/>
  <c r="K615" i="1"/>
  <c r="J615" i="1"/>
  <c r="I615" i="1"/>
  <c r="K614" i="1"/>
  <c r="J614" i="1"/>
  <c r="I614" i="1"/>
  <c r="K613" i="1"/>
  <c r="J613" i="1"/>
  <c r="I613" i="1"/>
  <c r="K612" i="1"/>
  <c r="J612" i="1"/>
  <c r="I612" i="1"/>
  <c r="K611" i="1"/>
  <c r="J611" i="1"/>
  <c r="I611" i="1"/>
  <c r="K610" i="1"/>
  <c r="J610" i="1"/>
  <c r="I610" i="1"/>
  <c r="K609" i="1"/>
  <c r="J609" i="1"/>
  <c r="I609" i="1"/>
  <c r="K608" i="1"/>
  <c r="J608" i="1"/>
  <c r="I608" i="1"/>
  <c r="K606" i="1"/>
  <c r="J606" i="1"/>
  <c r="I606" i="1"/>
  <c r="K605" i="1"/>
  <c r="J605" i="1"/>
  <c r="I605" i="1"/>
  <c r="K604" i="1"/>
  <c r="J604" i="1"/>
  <c r="I604" i="1"/>
  <c r="K603" i="1"/>
  <c r="J603" i="1"/>
  <c r="I603" i="1"/>
  <c r="K602" i="1"/>
  <c r="J602" i="1"/>
  <c r="I602" i="1"/>
  <c r="K601" i="1"/>
  <c r="J601" i="1"/>
  <c r="I601" i="1"/>
  <c r="K600" i="1"/>
  <c r="J600" i="1"/>
  <c r="I600" i="1"/>
  <c r="K599" i="1"/>
  <c r="J599" i="1"/>
  <c r="I599" i="1"/>
  <c r="K598" i="1"/>
  <c r="J598" i="1"/>
  <c r="I598" i="1"/>
  <c r="K597" i="1"/>
  <c r="J597" i="1"/>
  <c r="I597" i="1"/>
  <c r="K596" i="1"/>
  <c r="J596" i="1"/>
  <c r="I596" i="1"/>
  <c r="K595" i="1"/>
  <c r="J595" i="1"/>
  <c r="I595" i="1"/>
  <c r="K594" i="1"/>
  <c r="J594" i="1"/>
  <c r="I594" i="1"/>
  <c r="K593" i="1"/>
  <c r="J593" i="1"/>
  <c r="I593" i="1"/>
  <c r="K592" i="1"/>
  <c r="J592" i="1"/>
  <c r="I592" i="1"/>
  <c r="K591" i="1"/>
  <c r="J591" i="1"/>
  <c r="I591" i="1"/>
  <c r="K590" i="1"/>
  <c r="J590" i="1"/>
  <c r="I590" i="1"/>
  <c r="K589" i="1"/>
  <c r="J589" i="1"/>
  <c r="I589" i="1"/>
  <c r="K587" i="1"/>
  <c r="J587" i="1"/>
  <c r="I587" i="1"/>
  <c r="K586" i="1"/>
  <c r="J586" i="1"/>
  <c r="I586" i="1"/>
  <c r="K585" i="1"/>
  <c r="J585" i="1"/>
  <c r="I585" i="1"/>
  <c r="K584" i="1"/>
  <c r="J584" i="1"/>
  <c r="I584" i="1"/>
  <c r="K583" i="1"/>
  <c r="J583" i="1"/>
  <c r="I583" i="1"/>
  <c r="K582" i="1"/>
  <c r="J582" i="1"/>
  <c r="I582" i="1"/>
  <c r="K581" i="1"/>
  <c r="J581" i="1"/>
  <c r="I581" i="1"/>
  <c r="K580" i="1"/>
  <c r="J580" i="1"/>
  <c r="I580" i="1"/>
  <c r="K579" i="1"/>
  <c r="J579" i="1"/>
  <c r="I579" i="1"/>
  <c r="K578" i="1"/>
  <c r="J578" i="1"/>
  <c r="I578" i="1"/>
  <c r="K577" i="1"/>
  <c r="J577" i="1"/>
  <c r="I577" i="1"/>
  <c r="K576" i="1"/>
  <c r="J576" i="1"/>
  <c r="I576" i="1"/>
  <c r="K575" i="1"/>
  <c r="J575" i="1"/>
  <c r="I575" i="1"/>
  <c r="K574" i="1"/>
  <c r="J574" i="1"/>
  <c r="I574" i="1"/>
  <c r="K573" i="1"/>
  <c r="J573" i="1"/>
  <c r="I573" i="1"/>
  <c r="K566" i="1"/>
  <c r="J566" i="1"/>
  <c r="I566" i="1"/>
  <c r="K565" i="1"/>
  <c r="J565" i="1"/>
  <c r="I565" i="1"/>
  <c r="K564" i="1"/>
  <c r="J564" i="1"/>
  <c r="I564" i="1"/>
  <c r="K561" i="1"/>
  <c r="J561" i="1"/>
  <c r="I561" i="1"/>
  <c r="K560" i="1"/>
  <c r="J560" i="1"/>
  <c r="I560" i="1"/>
  <c r="K559" i="1"/>
  <c r="J559" i="1"/>
  <c r="I559" i="1"/>
  <c r="K558" i="1"/>
  <c r="J558" i="1"/>
  <c r="I558" i="1"/>
  <c r="K557" i="1"/>
  <c r="J557" i="1"/>
  <c r="I557" i="1"/>
  <c r="K556" i="1"/>
  <c r="J556" i="1"/>
  <c r="I556" i="1"/>
  <c r="K555" i="1"/>
  <c r="J555" i="1"/>
  <c r="I555" i="1"/>
  <c r="K554" i="1"/>
  <c r="J554" i="1"/>
  <c r="L554" i="1" s="1"/>
  <c r="I554" i="1"/>
  <c r="K553" i="1"/>
  <c r="J553" i="1"/>
  <c r="I553" i="1"/>
  <c r="K552" i="1"/>
  <c r="J552" i="1"/>
  <c r="I552" i="1"/>
  <c r="K551" i="1"/>
  <c r="J551" i="1"/>
  <c r="I551" i="1"/>
  <c r="K550" i="1"/>
  <c r="J550" i="1"/>
  <c r="I550" i="1"/>
  <c r="K548" i="1"/>
  <c r="J548" i="1"/>
  <c r="I548" i="1"/>
  <c r="K547" i="1"/>
  <c r="J547" i="1"/>
  <c r="I547" i="1"/>
  <c r="K546" i="1"/>
  <c r="J546" i="1"/>
  <c r="I546" i="1"/>
  <c r="K545" i="1"/>
  <c r="J545" i="1"/>
  <c r="I545" i="1"/>
  <c r="K544" i="1"/>
  <c r="J544" i="1"/>
  <c r="I544" i="1"/>
  <c r="K543" i="1"/>
  <c r="J543" i="1"/>
  <c r="I543" i="1"/>
  <c r="K542" i="1"/>
  <c r="J542" i="1"/>
  <c r="I542" i="1"/>
  <c r="K541" i="1"/>
  <c r="J541" i="1"/>
  <c r="I541" i="1"/>
  <c r="K540" i="1"/>
  <c r="J540" i="1"/>
  <c r="I540" i="1"/>
  <c r="K539" i="1"/>
  <c r="J539" i="1"/>
  <c r="I539" i="1"/>
  <c r="K538" i="1"/>
  <c r="J538" i="1"/>
  <c r="I538" i="1"/>
  <c r="K536" i="1"/>
  <c r="J536" i="1"/>
  <c r="I536" i="1"/>
  <c r="K535" i="1"/>
  <c r="J535" i="1"/>
  <c r="I535" i="1"/>
  <c r="K534" i="1"/>
  <c r="J534" i="1"/>
  <c r="I534" i="1"/>
  <c r="K533" i="1"/>
  <c r="J533" i="1"/>
  <c r="I533" i="1"/>
  <c r="K532" i="1"/>
  <c r="J532" i="1"/>
  <c r="I532" i="1"/>
  <c r="K531" i="1"/>
  <c r="J531" i="1"/>
  <c r="I531" i="1"/>
  <c r="K530" i="1"/>
  <c r="J530" i="1"/>
  <c r="I530" i="1"/>
  <c r="K525" i="1"/>
  <c r="J525" i="1"/>
  <c r="I525" i="1"/>
  <c r="K524" i="1"/>
  <c r="J524" i="1"/>
  <c r="I524" i="1"/>
  <c r="K523" i="1"/>
  <c r="J523" i="1"/>
  <c r="I523" i="1"/>
  <c r="K522" i="1"/>
  <c r="J522" i="1"/>
  <c r="I522" i="1"/>
  <c r="K521" i="1"/>
  <c r="J521" i="1"/>
  <c r="I521" i="1"/>
  <c r="K520" i="1"/>
  <c r="J520" i="1"/>
  <c r="I520" i="1"/>
  <c r="K519" i="1"/>
  <c r="J519" i="1"/>
  <c r="I519" i="1"/>
  <c r="K518" i="1"/>
  <c r="J518" i="1"/>
  <c r="I518" i="1"/>
  <c r="K517" i="1"/>
  <c r="J517" i="1"/>
  <c r="I517" i="1"/>
  <c r="K516" i="1"/>
  <c r="J516" i="1"/>
  <c r="I516" i="1"/>
  <c r="K515" i="1"/>
  <c r="J515" i="1"/>
  <c r="I515" i="1"/>
  <c r="K514" i="1"/>
  <c r="J514" i="1"/>
  <c r="I514" i="1"/>
  <c r="K513" i="1"/>
  <c r="J513" i="1"/>
  <c r="I513" i="1"/>
  <c r="K512" i="1"/>
  <c r="J512" i="1"/>
  <c r="I512" i="1"/>
  <c r="K511" i="1"/>
  <c r="J511" i="1"/>
  <c r="I511" i="1"/>
  <c r="K510" i="1"/>
  <c r="J510" i="1"/>
  <c r="I510" i="1"/>
  <c r="K509" i="1"/>
  <c r="J509" i="1"/>
  <c r="I509" i="1"/>
  <c r="K508" i="1"/>
  <c r="J508" i="1"/>
  <c r="I508" i="1"/>
  <c r="K507" i="1"/>
  <c r="J507" i="1"/>
  <c r="I507" i="1"/>
  <c r="K506" i="1"/>
  <c r="J506" i="1"/>
  <c r="I506" i="1"/>
  <c r="K505" i="1"/>
  <c r="J505" i="1"/>
  <c r="I505" i="1"/>
  <c r="K504" i="1"/>
  <c r="J504" i="1"/>
  <c r="I504" i="1"/>
  <c r="K502" i="1"/>
  <c r="J502" i="1"/>
  <c r="I502" i="1"/>
  <c r="K501" i="1"/>
  <c r="J501" i="1"/>
  <c r="I501" i="1"/>
  <c r="K500" i="1"/>
  <c r="J500" i="1"/>
  <c r="I500" i="1"/>
  <c r="K499" i="1"/>
  <c r="J499" i="1"/>
  <c r="I499" i="1"/>
  <c r="K498" i="1"/>
  <c r="J498" i="1"/>
  <c r="I498" i="1"/>
  <c r="K497" i="1"/>
  <c r="J497" i="1"/>
  <c r="I497" i="1"/>
  <c r="K496" i="1"/>
  <c r="J496" i="1"/>
  <c r="I496" i="1"/>
  <c r="K495" i="1"/>
  <c r="J495" i="1"/>
  <c r="I495" i="1"/>
  <c r="K494" i="1"/>
  <c r="J494" i="1"/>
  <c r="I494" i="1"/>
  <c r="K493" i="1"/>
  <c r="J493" i="1"/>
  <c r="I493" i="1"/>
  <c r="K491" i="1"/>
  <c r="J491" i="1"/>
  <c r="I491" i="1"/>
  <c r="K490" i="1"/>
  <c r="J490" i="1"/>
  <c r="I490" i="1"/>
  <c r="K489" i="1"/>
  <c r="J489" i="1"/>
  <c r="I489" i="1"/>
  <c r="K488" i="1"/>
  <c r="J488" i="1"/>
  <c r="I488" i="1"/>
  <c r="K487" i="1"/>
  <c r="J487" i="1"/>
  <c r="I487" i="1"/>
  <c r="K486" i="1"/>
  <c r="J486" i="1"/>
  <c r="I486" i="1"/>
  <c r="K485" i="1"/>
  <c r="J485" i="1"/>
  <c r="I485" i="1"/>
  <c r="K484" i="1"/>
  <c r="J484" i="1"/>
  <c r="I484" i="1"/>
  <c r="K483" i="1"/>
  <c r="J483" i="1"/>
  <c r="I483" i="1"/>
  <c r="K482" i="1"/>
  <c r="J482" i="1"/>
  <c r="I482" i="1"/>
  <c r="K480" i="1"/>
  <c r="J480" i="1"/>
  <c r="I480" i="1"/>
  <c r="K477" i="1"/>
  <c r="J477" i="1"/>
  <c r="I477" i="1"/>
  <c r="K476" i="1"/>
  <c r="J476" i="1"/>
  <c r="I476" i="1"/>
  <c r="K474" i="1"/>
  <c r="J474" i="1"/>
  <c r="I474" i="1"/>
  <c r="K473" i="1"/>
  <c r="J473" i="1"/>
  <c r="I473" i="1"/>
  <c r="K472" i="1"/>
  <c r="J472" i="1"/>
  <c r="I472" i="1"/>
  <c r="K467" i="1"/>
  <c r="J467" i="1"/>
  <c r="I467" i="1"/>
  <c r="K466" i="1"/>
  <c r="J466" i="1"/>
  <c r="I466" i="1"/>
  <c r="K465" i="1"/>
  <c r="J465" i="1"/>
  <c r="I465" i="1"/>
  <c r="K463" i="1"/>
  <c r="J463" i="1"/>
  <c r="I463" i="1"/>
  <c r="K461" i="1"/>
  <c r="J461" i="1"/>
  <c r="I461" i="1"/>
  <c r="K460" i="1"/>
  <c r="J460" i="1"/>
  <c r="I460" i="1"/>
  <c r="K459" i="1"/>
  <c r="J459" i="1"/>
  <c r="I459" i="1"/>
  <c r="K457" i="1"/>
  <c r="J457" i="1"/>
  <c r="I457" i="1"/>
  <c r="K456" i="1"/>
  <c r="J456" i="1"/>
  <c r="I456" i="1"/>
  <c r="K455" i="1"/>
  <c r="J455" i="1"/>
  <c r="I455" i="1"/>
  <c r="K454" i="1"/>
  <c r="J454" i="1"/>
  <c r="I454" i="1"/>
  <c r="K453" i="1"/>
  <c r="J453" i="1"/>
  <c r="I453" i="1"/>
  <c r="K451" i="1"/>
  <c r="J451" i="1"/>
  <c r="I451" i="1"/>
  <c r="K450" i="1"/>
  <c r="J450" i="1"/>
  <c r="I450" i="1"/>
  <c r="K449" i="1"/>
  <c r="J449" i="1"/>
  <c r="I449" i="1"/>
  <c r="K448" i="1"/>
  <c r="J448" i="1"/>
  <c r="I448" i="1"/>
  <c r="K446" i="1"/>
  <c r="J446" i="1"/>
  <c r="I446" i="1"/>
  <c r="K445" i="1"/>
  <c r="J445" i="1"/>
  <c r="I445" i="1"/>
  <c r="K444" i="1"/>
  <c r="J444" i="1"/>
  <c r="I444" i="1"/>
  <c r="K443" i="1"/>
  <c r="J443" i="1"/>
  <c r="I443" i="1"/>
  <c r="K442" i="1"/>
  <c r="J442" i="1"/>
  <c r="I442" i="1"/>
  <c r="K437" i="1"/>
  <c r="J437" i="1"/>
  <c r="I437" i="1"/>
  <c r="K436" i="1"/>
  <c r="J436" i="1"/>
  <c r="I436" i="1"/>
  <c r="K435" i="1"/>
  <c r="J435" i="1"/>
  <c r="I435" i="1"/>
  <c r="K434" i="1"/>
  <c r="J434" i="1"/>
  <c r="I434" i="1"/>
  <c r="K433" i="1"/>
  <c r="J433" i="1"/>
  <c r="I433" i="1"/>
  <c r="K432" i="1"/>
  <c r="J432" i="1"/>
  <c r="I432" i="1"/>
  <c r="K431" i="1"/>
  <c r="J431" i="1"/>
  <c r="I431" i="1"/>
  <c r="K430" i="1"/>
  <c r="J430" i="1"/>
  <c r="I430" i="1"/>
  <c r="K429" i="1"/>
  <c r="J429" i="1"/>
  <c r="I429" i="1"/>
  <c r="K428" i="1"/>
  <c r="J428" i="1"/>
  <c r="I428" i="1"/>
  <c r="K427" i="1"/>
  <c r="J427" i="1"/>
  <c r="I427" i="1"/>
  <c r="K425" i="1"/>
  <c r="J425" i="1"/>
  <c r="I425" i="1"/>
  <c r="K424" i="1"/>
  <c r="J424" i="1"/>
  <c r="I424" i="1"/>
  <c r="K423" i="1"/>
  <c r="J423" i="1"/>
  <c r="I423" i="1"/>
  <c r="K422" i="1"/>
  <c r="J422" i="1"/>
  <c r="I422" i="1"/>
  <c r="K421" i="1"/>
  <c r="J421" i="1"/>
  <c r="I421" i="1"/>
  <c r="K420" i="1"/>
  <c r="J420" i="1"/>
  <c r="I420" i="1"/>
  <c r="K419" i="1"/>
  <c r="J419" i="1"/>
  <c r="I419" i="1"/>
  <c r="K418" i="1"/>
  <c r="J418" i="1"/>
  <c r="I418" i="1"/>
  <c r="K417" i="1"/>
  <c r="J417" i="1"/>
  <c r="I417" i="1"/>
  <c r="K416" i="1"/>
  <c r="J416" i="1"/>
  <c r="I416" i="1"/>
  <c r="K415" i="1"/>
  <c r="J415" i="1"/>
  <c r="I415" i="1"/>
  <c r="K414" i="1"/>
  <c r="J414" i="1"/>
  <c r="I414" i="1"/>
  <c r="K413" i="1"/>
  <c r="J413" i="1"/>
  <c r="I413" i="1"/>
  <c r="K412" i="1"/>
  <c r="J412" i="1"/>
  <c r="I412" i="1"/>
  <c r="K411" i="1"/>
  <c r="J411" i="1"/>
  <c r="I411" i="1"/>
  <c r="K410" i="1"/>
  <c r="J410" i="1"/>
  <c r="I410" i="1"/>
  <c r="K409" i="1"/>
  <c r="J409" i="1"/>
  <c r="I409" i="1"/>
  <c r="K408" i="1"/>
  <c r="J408" i="1"/>
  <c r="I408" i="1"/>
  <c r="K407" i="1"/>
  <c r="J407" i="1"/>
  <c r="I407" i="1"/>
  <c r="K406" i="1"/>
  <c r="J406" i="1"/>
  <c r="I406" i="1"/>
  <c r="K405" i="1"/>
  <c r="J405" i="1"/>
  <c r="I405" i="1"/>
  <c r="K404" i="1"/>
  <c r="J404" i="1"/>
  <c r="I404" i="1"/>
  <c r="K403" i="1"/>
  <c r="J403" i="1"/>
  <c r="I403" i="1"/>
  <c r="K402" i="1"/>
  <c r="J402" i="1"/>
  <c r="I402" i="1"/>
  <c r="K401" i="1"/>
  <c r="J401" i="1"/>
  <c r="I401" i="1"/>
  <c r="K400" i="1"/>
  <c r="J400" i="1"/>
  <c r="I400" i="1"/>
  <c r="K399" i="1"/>
  <c r="J399" i="1"/>
  <c r="I399" i="1"/>
  <c r="K398" i="1"/>
  <c r="J398" i="1"/>
  <c r="I398" i="1"/>
  <c r="K397" i="1"/>
  <c r="J397" i="1"/>
  <c r="I397" i="1"/>
  <c r="K396" i="1"/>
  <c r="J396" i="1"/>
  <c r="I396" i="1"/>
  <c r="K395" i="1"/>
  <c r="J395" i="1"/>
  <c r="I395" i="1"/>
  <c r="K394" i="1"/>
  <c r="J394" i="1"/>
  <c r="I394" i="1"/>
  <c r="K393" i="1"/>
  <c r="J393" i="1"/>
  <c r="I393" i="1"/>
  <c r="K391" i="1"/>
  <c r="J391" i="1"/>
  <c r="I391" i="1"/>
  <c r="K390" i="1"/>
  <c r="J390" i="1"/>
  <c r="I390" i="1"/>
  <c r="K389" i="1"/>
  <c r="J389" i="1"/>
  <c r="I389" i="1"/>
  <c r="K388" i="1"/>
  <c r="J388" i="1"/>
  <c r="I388" i="1"/>
  <c r="K387" i="1"/>
  <c r="J387" i="1"/>
  <c r="I387" i="1"/>
  <c r="K386" i="1"/>
  <c r="J386" i="1"/>
  <c r="I386" i="1"/>
  <c r="K385" i="1"/>
  <c r="J385" i="1"/>
  <c r="I385" i="1"/>
  <c r="K384" i="1"/>
  <c r="J384" i="1"/>
  <c r="I384" i="1"/>
  <c r="K383" i="1"/>
  <c r="J383" i="1"/>
  <c r="I383" i="1"/>
  <c r="K382" i="1"/>
  <c r="J382" i="1"/>
  <c r="I382" i="1"/>
  <c r="K381" i="1"/>
  <c r="J381" i="1"/>
  <c r="I381" i="1"/>
  <c r="K380" i="1"/>
  <c r="J380" i="1"/>
  <c r="I380" i="1"/>
  <c r="K379" i="1"/>
  <c r="J379" i="1"/>
  <c r="I379" i="1"/>
  <c r="K378" i="1"/>
  <c r="J378" i="1"/>
  <c r="I378" i="1"/>
  <c r="K377" i="1"/>
  <c r="J377" i="1"/>
  <c r="I377" i="1"/>
  <c r="K375" i="1"/>
  <c r="J375" i="1"/>
  <c r="I375" i="1"/>
  <c r="K374" i="1"/>
  <c r="J374" i="1"/>
  <c r="I374" i="1"/>
  <c r="K373" i="1"/>
  <c r="J373" i="1"/>
  <c r="I373" i="1"/>
  <c r="K372" i="1"/>
  <c r="J372" i="1"/>
  <c r="I372" i="1"/>
  <c r="K371" i="1"/>
  <c r="J371" i="1"/>
  <c r="I371" i="1"/>
  <c r="K370" i="1"/>
  <c r="J370" i="1"/>
  <c r="I370" i="1"/>
  <c r="K368" i="1"/>
  <c r="J368" i="1"/>
  <c r="I368" i="1"/>
  <c r="K367" i="1"/>
  <c r="J367" i="1"/>
  <c r="I367" i="1"/>
  <c r="K366" i="1"/>
  <c r="J366" i="1"/>
  <c r="I366" i="1"/>
  <c r="K365" i="1"/>
  <c r="J365" i="1"/>
  <c r="I365" i="1"/>
  <c r="K364" i="1"/>
  <c r="J364" i="1"/>
  <c r="I364" i="1"/>
  <c r="K363" i="1"/>
  <c r="J363" i="1"/>
  <c r="I363" i="1"/>
  <c r="K362" i="1"/>
  <c r="J362" i="1"/>
  <c r="I362" i="1"/>
  <c r="K361" i="1"/>
  <c r="J361" i="1"/>
  <c r="I361" i="1"/>
  <c r="K356" i="1"/>
  <c r="J356" i="1"/>
  <c r="I356" i="1"/>
  <c r="K355" i="1"/>
  <c r="J355" i="1"/>
  <c r="I355" i="1"/>
  <c r="K354" i="1"/>
  <c r="J354" i="1"/>
  <c r="I354" i="1"/>
  <c r="K353" i="1"/>
  <c r="J353" i="1"/>
  <c r="I353" i="1"/>
  <c r="K352" i="1"/>
  <c r="J352" i="1"/>
  <c r="I352" i="1"/>
  <c r="K349" i="1"/>
  <c r="J349" i="1"/>
  <c r="I349" i="1"/>
  <c r="K348" i="1"/>
  <c r="J348" i="1"/>
  <c r="I348" i="1"/>
  <c r="K347" i="1"/>
  <c r="J347" i="1"/>
  <c r="I347" i="1"/>
  <c r="K346" i="1"/>
  <c r="J346" i="1"/>
  <c r="I346" i="1"/>
  <c r="K345" i="1"/>
  <c r="J345" i="1"/>
  <c r="I345" i="1"/>
  <c r="K344" i="1"/>
  <c r="J344" i="1"/>
  <c r="I344" i="1"/>
  <c r="K343" i="1"/>
  <c r="J343" i="1"/>
  <c r="I343" i="1"/>
  <c r="K342" i="1"/>
  <c r="J342" i="1"/>
  <c r="I342" i="1"/>
  <c r="K341" i="1"/>
  <c r="J341" i="1"/>
  <c r="I341" i="1"/>
  <c r="K340" i="1"/>
  <c r="J340" i="1"/>
  <c r="I340" i="1"/>
  <c r="K339" i="1"/>
  <c r="J339" i="1"/>
  <c r="I339" i="1"/>
  <c r="K338" i="1"/>
  <c r="J338" i="1"/>
  <c r="I338" i="1"/>
  <c r="K337" i="1"/>
  <c r="J337" i="1"/>
  <c r="I337" i="1"/>
  <c r="K336" i="1"/>
  <c r="J336" i="1"/>
  <c r="I336" i="1"/>
  <c r="K335" i="1"/>
  <c r="J335" i="1"/>
  <c r="I335" i="1"/>
  <c r="K334" i="1"/>
  <c r="J334" i="1"/>
  <c r="I334" i="1"/>
  <c r="K329" i="1"/>
  <c r="J329" i="1"/>
  <c r="I329" i="1"/>
  <c r="K328" i="1"/>
  <c r="J328" i="1"/>
  <c r="I328" i="1"/>
  <c r="K324" i="1"/>
  <c r="J324" i="1"/>
  <c r="I324" i="1"/>
  <c r="K323" i="1"/>
  <c r="J323" i="1"/>
  <c r="I323" i="1"/>
  <c r="K322" i="1"/>
  <c r="J322" i="1"/>
  <c r="I322" i="1"/>
  <c r="K321" i="1"/>
  <c r="J321" i="1"/>
  <c r="I321" i="1"/>
  <c r="K320" i="1"/>
  <c r="J320" i="1"/>
  <c r="I320" i="1"/>
  <c r="K319" i="1"/>
  <c r="J319" i="1"/>
  <c r="I319" i="1"/>
  <c r="K318" i="1"/>
  <c r="J318" i="1"/>
  <c r="I318" i="1"/>
  <c r="K317" i="1"/>
  <c r="J317" i="1"/>
  <c r="I317" i="1"/>
  <c r="K316" i="1"/>
  <c r="J316" i="1"/>
  <c r="I316" i="1"/>
  <c r="K312" i="1"/>
  <c r="J312" i="1"/>
  <c r="I312" i="1"/>
  <c r="K311" i="1"/>
  <c r="J311" i="1"/>
  <c r="I311" i="1"/>
  <c r="K310" i="1"/>
  <c r="J310" i="1"/>
  <c r="I310" i="1"/>
  <c r="K309" i="1"/>
  <c r="J309" i="1"/>
  <c r="I309" i="1"/>
  <c r="K308" i="1"/>
  <c r="J308" i="1"/>
  <c r="I308" i="1"/>
  <c r="K307" i="1"/>
  <c r="J307" i="1"/>
  <c r="I307" i="1"/>
  <c r="K303" i="1"/>
  <c r="J303" i="1"/>
  <c r="I303" i="1"/>
  <c r="K302" i="1"/>
  <c r="J302" i="1"/>
  <c r="I302" i="1"/>
  <c r="K300" i="1"/>
  <c r="J300" i="1"/>
  <c r="I300" i="1"/>
  <c r="K299" i="1"/>
  <c r="J299" i="1"/>
  <c r="I299" i="1"/>
  <c r="K294" i="1"/>
  <c r="J294" i="1"/>
  <c r="I294" i="1"/>
  <c r="K293" i="1"/>
  <c r="J293" i="1"/>
  <c r="I293" i="1"/>
  <c r="K291" i="1"/>
  <c r="J291" i="1"/>
  <c r="I291" i="1"/>
  <c r="K290" i="1"/>
  <c r="J290" i="1"/>
  <c r="I290" i="1"/>
  <c r="K288" i="1"/>
  <c r="J288" i="1"/>
  <c r="I288" i="1"/>
  <c r="K286" i="1"/>
  <c r="J286" i="1"/>
  <c r="I286" i="1"/>
  <c r="K285" i="1"/>
  <c r="J285" i="1"/>
  <c r="I285" i="1"/>
  <c r="K284" i="1"/>
  <c r="J284" i="1"/>
  <c r="I284" i="1"/>
  <c r="K283" i="1"/>
  <c r="J283" i="1"/>
  <c r="I283" i="1"/>
  <c r="K282" i="1"/>
  <c r="J282" i="1"/>
  <c r="I282" i="1"/>
  <c r="K281" i="1"/>
  <c r="J281" i="1"/>
  <c r="I281" i="1"/>
  <c r="K278" i="1"/>
  <c r="J278" i="1"/>
  <c r="I278" i="1"/>
  <c r="K277" i="1"/>
  <c r="J277" i="1"/>
  <c r="I277" i="1"/>
  <c r="K276" i="1"/>
  <c r="J276" i="1"/>
  <c r="I276" i="1"/>
  <c r="K275" i="1"/>
  <c r="J275" i="1"/>
  <c r="I275" i="1"/>
  <c r="K274" i="1"/>
  <c r="J274" i="1"/>
  <c r="I274" i="1"/>
  <c r="K273" i="1"/>
  <c r="J273" i="1"/>
  <c r="I273" i="1"/>
  <c r="K271" i="1"/>
  <c r="J271" i="1"/>
  <c r="I271" i="1"/>
  <c r="K270" i="1"/>
  <c r="J270" i="1"/>
  <c r="I270" i="1"/>
  <c r="K268" i="1"/>
  <c r="J268" i="1"/>
  <c r="I268" i="1"/>
  <c r="K267" i="1"/>
  <c r="J267" i="1"/>
  <c r="I267" i="1"/>
  <c r="K266" i="1"/>
  <c r="J266" i="1"/>
  <c r="I266" i="1"/>
  <c r="K265" i="1"/>
  <c r="J265" i="1"/>
  <c r="I265" i="1"/>
  <c r="K263" i="1"/>
  <c r="J263" i="1"/>
  <c r="I263" i="1"/>
  <c r="K262" i="1"/>
  <c r="J262" i="1"/>
  <c r="I262" i="1"/>
  <c r="K261" i="1"/>
  <c r="J261" i="1"/>
  <c r="I261" i="1"/>
  <c r="K260" i="1"/>
  <c r="J260" i="1"/>
  <c r="I260" i="1"/>
  <c r="K259" i="1"/>
  <c r="J259" i="1"/>
  <c r="I259" i="1"/>
  <c r="K258" i="1"/>
  <c r="J258" i="1"/>
  <c r="I258" i="1"/>
  <c r="K257" i="1"/>
  <c r="J257" i="1"/>
  <c r="I257" i="1"/>
  <c r="K255" i="1"/>
  <c r="J255" i="1"/>
  <c r="I255" i="1"/>
  <c r="K254" i="1"/>
  <c r="J254" i="1"/>
  <c r="I254" i="1"/>
  <c r="K253" i="1"/>
  <c r="J253" i="1"/>
  <c r="I253" i="1"/>
  <c r="K252" i="1"/>
  <c r="J252" i="1"/>
  <c r="I252" i="1"/>
  <c r="K250" i="1"/>
  <c r="J250" i="1"/>
  <c r="I250" i="1"/>
  <c r="K249" i="1"/>
  <c r="J249" i="1"/>
  <c r="I249" i="1"/>
  <c r="K248" i="1"/>
  <c r="J248" i="1"/>
  <c r="I248" i="1"/>
  <c r="K246" i="1"/>
  <c r="J246" i="1"/>
  <c r="I246" i="1"/>
  <c r="K245" i="1"/>
  <c r="J245" i="1"/>
  <c r="I245" i="1"/>
  <c r="K244" i="1"/>
  <c r="J244" i="1"/>
  <c r="I244" i="1"/>
  <c r="K243" i="1"/>
  <c r="J243" i="1"/>
  <c r="I243" i="1"/>
  <c r="K242" i="1"/>
  <c r="J242" i="1"/>
  <c r="I242" i="1"/>
  <c r="K241" i="1"/>
  <c r="J241" i="1"/>
  <c r="I241" i="1"/>
  <c r="K240" i="1"/>
  <c r="J240" i="1"/>
  <c r="I240" i="1"/>
  <c r="K237" i="1"/>
  <c r="J237" i="1"/>
  <c r="I237" i="1"/>
  <c r="K232" i="1"/>
  <c r="J232" i="1"/>
  <c r="I232" i="1"/>
  <c r="K230" i="1"/>
  <c r="J230" i="1"/>
  <c r="I230" i="1"/>
  <c r="K229" i="1"/>
  <c r="J229" i="1"/>
  <c r="I229" i="1"/>
  <c r="K228" i="1"/>
  <c r="J228" i="1"/>
  <c r="I228" i="1"/>
  <c r="K227" i="1"/>
  <c r="J227" i="1"/>
  <c r="I227" i="1"/>
  <c r="K225" i="1"/>
  <c r="J225" i="1"/>
  <c r="I225" i="1"/>
  <c r="K224" i="1"/>
  <c r="J224" i="1"/>
  <c r="I224" i="1"/>
  <c r="K223" i="1"/>
  <c r="J223" i="1"/>
  <c r="I223" i="1"/>
  <c r="K222" i="1"/>
  <c r="J222" i="1"/>
  <c r="I222" i="1"/>
  <c r="K221" i="1"/>
  <c r="J221" i="1"/>
  <c r="I221" i="1"/>
  <c r="K220" i="1"/>
  <c r="J220" i="1"/>
  <c r="I220" i="1"/>
  <c r="K215" i="1"/>
  <c r="J215" i="1"/>
  <c r="I215" i="1"/>
  <c r="K214" i="1"/>
  <c r="J214" i="1"/>
  <c r="I214" i="1"/>
  <c r="K213" i="1"/>
  <c r="J213" i="1"/>
  <c r="I213" i="1"/>
  <c r="K212" i="1"/>
  <c r="J212" i="1"/>
  <c r="I212" i="1"/>
  <c r="K211" i="1"/>
  <c r="J211" i="1"/>
  <c r="I211" i="1"/>
  <c r="K209" i="1"/>
  <c r="J209" i="1"/>
  <c r="I209" i="1"/>
  <c r="K208" i="1"/>
  <c r="J208" i="1"/>
  <c r="I208" i="1"/>
  <c r="K207" i="1"/>
  <c r="J207" i="1"/>
  <c r="I207" i="1"/>
  <c r="K206" i="1"/>
  <c r="J206" i="1"/>
  <c r="I206" i="1"/>
  <c r="K205" i="1"/>
  <c r="J205" i="1"/>
  <c r="I205" i="1"/>
  <c r="K204" i="1"/>
  <c r="J204" i="1"/>
  <c r="I204" i="1"/>
  <c r="K199" i="1"/>
  <c r="J199" i="1"/>
  <c r="I199" i="1"/>
  <c r="K198" i="1"/>
  <c r="J198" i="1"/>
  <c r="I198" i="1"/>
  <c r="K197" i="1"/>
  <c r="J197" i="1"/>
  <c r="I197" i="1"/>
  <c r="K196" i="1"/>
  <c r="J196" i="1"/>
  <c r="I196" i="1"/>
  <c r="K195" i="1"/>
  <c r="J195" i="1"/>
  <c r="I195" i="1"/>
  <c r="K194" i="1"/>
  <c r="J194" i="1"/>
  <c r="I194" i="1"/>
  <c r="K193" i="1"/>
  <c r="J193" i="1"/>
  <c r="I193" i="1"/>
  <c r="K192" i="1"/>
  <c r="J192" i="1"/>
  <c r="I192" i="1"/>
  <c r="K191" i="1"/>
  <c r="J191" i="1"/>
  <c r="I191" i="1"/>
  <c r="K187" i="1"/>
  <c r="J187" i="1"/>
  <c r="I187" i="1"/>
  <c r="K186" i="1"/>
  <c r="J186" i="1"/>
  <c r="I186" i="1"/>
  <c r="K185" i="1"/>
  <c r="J185" i="1"/>
  <c r="I185" i="1"/>
  <c r="K184" i="1"/>
  <c r="J184" i="1"/>
  <c r="I184" i="1"/>
  <c r="K183" i="1"/>
  <c r="J183" i="1"/>
  <c r="I183" i="1"/>
  <c r="K181" i="1"/>
  <c r="J181" i="1"/>
  <c r="I181" i="1"/>
  <c r="K180" i="1"/>
  <c r="J180" i="1"/>
  <c r="I180" i="1"/>
  <c r="K178" i="1"/>
  <c r="J178" i="1"/>
  <c r="I178" i="1"/>
  <c r="K177" i="1"/>
  <c r="J177" i="1"/>
  <c r="I177" i="1"/>
  <c r="K176" i="1"/>
  <c r="J176" i="1"/>
  <c r="I176" i="1"/>
  <c r="K175" i="1"/>
  <c r="J175" i="1"/>
  <c r="I175" i="1"/>
  <c r="K174" i="1"/>
  <c r="J174" i="1"/>
  <c r="I174" i="1"/>
  <c r="K173" i="1"/>
  <c r="J173" i="1"/>
  <c r="I173" i="1"/>
  <c r="K172" i="1"/>
  <c r="J172" i="1"/>
  <c r="I172" i="1"/>
  <c r="K167" i="1"/>
  <c r="K168" i="1" s="1"/>
  <c r="D23" i="4" s="1"/>
  <c r="J167" i="1"/>
  <c r="J168" i="1" s="1"/>
  <c r="C23" i="4" s="1"/>
  <c r="I167" i="1"/>
  <c r="K163" i="1"/>
  <c r="J163" i="1"/>
  <c r="I163" i="1"/>
  <c r="K162" i="1"/>
  <c r="J162" i="1"/>
  <c r="I162" i="1"/>
  <c r="K161" i="1"/>
  <c r="J161" i="1"/>
  <c r="I161" i="1"/>
  <c r="K160" i="1"/>
  <c r="J160" i="1"/>
  <c r="I160" i="1"/>
  <c r="K158" i="1"/>
  <c r="J158" i="1"/>
  <c r="I158" i="1"/>
  <c r="K157" i="1"/>
  <c r="J157" i="1"/>
  <c r="I157" i="1"/>
  <c r="K156" i="1"/>
  <c r="J156" i="1"/>
  <c r="I156" i="1"/>
  <c r="K155" i="1"/>
  <c r="J155" i="1"/>
  <c r="I155" i="1"/>
  <c r="K153" i="1"/>
  <c r="J153" i="1"/>
  <c r="I153" i="1"/>
  <c r="K152" i="1"/>
  <c r="J152" i="1"/>
  <c r="I152" i="1"/>
  <c r="K151" i="1"/>
  <c r="J151" i="1"/>
  <c r="I151" i="1"/>
  <c r="K150" i="1"/>
  <c r="J150" i="1"/>
  <c r="I150" i="1"/>
  <c r="K149" i="1"/>
  <c r="J149" i="1"/>
  <c r="I149" i="1"/>
  <c r="K148" i="1"/>
  <c r="J148" i="1"/>
  <c r="I148" i="1"/>
  <c r="K147" i="1"/>
  <c r="J147" i="1"/>
  <c r="I147" i="1"/>
  <c r="K146" i="1"/>
  <c r="J146" i="1"/>
  <c r="I146" i="1"/>
  <c r="K144" i="1"/>
  <c r="J144" i="1"/>
  <c r="I144" i="1"/>
  <c r="K143" i="1"/>
  <c r="J143" i="1"/>
  <c r="I143" i="1"/>
  <c r="K142" i="1"/>
  <c r="J142" i="1"/>
  <c r="I142" i="1"/>
  <c r="K141" i="1"/>
  <c r="J141" i="1"/>
  <c r="I141" i="1"/>
  <c r="K140" i="1"/>
  <c r="J140" i="1"/>
  <c r="I140" i="1"/>
  <c r="K139" i="1"/>
  <c r="J139" i="1"/>
  <c r="I139" i="1"/>
  <c r="K138" i="1"/>
  <c r="J138" i="1"/>
  <c r="I138" i="1"/>
  <c r="K137" i="1"/>
  <c r="J137" i="1"/>
  <c r="I137" i="1"/>
  <c r="K135" i="1"/>
  <c r="J135" i="1"/>
  <c r="I135" i="1"/>
  <c r="K134" i="1"/>
  <c r="J134" i="1"/>
  <c r="I134" i="1"/>
  <c r="K133" i="1"/>
  <c r="J133" i="1"/>
  <c r="I133" i="1"/>
  <c r="K132" i="1"/>
  <c r="J132" i="1"/>
  <c r="I132" i="1"/>
  <c r="K131" i="1"/>
  <c r="J131" i="1"/>
  <c r="I131" i="1"/>
  <c r="K130" i="1"/>
  <c r="J130" i="1"/>
  <c r="I130" i="1"/>
  <c r="K127" i="1"/>
  <c r="J127" i="1"/>
  <c r="I127" i="1"/>
  <c r="K126" i="1"/>
  <c r="J126" i="1"/>
  <c r="I126" i="1"/>
  <c r="K125" i="1"/>
  <c r="J125" i="1"/>
  <c r="I125" i="1"/>
  <c r="K123" i="1"/>
  <c r="J123" i="1"/>
  <c r="I123" i="1"/>
  <c r="K122" i="1"/>
  <c r="J122" i="1"/>
  <c r="I122" i="1"/>
  <c r="K121" i="1"/>
  <c r="J121" i="1"/>
  <c r="I121" i="1"/>
  <c r="K120" i="1"/>
  <c r="J120" i="1"/>
  <c r="I120" i="1"/>
  <c r="K119" i="1"/>
  <c r="J119" i="1"/>
  <c r="I119" i="1"/>
  <c r="K118" i="1"/>
  <c r="J118" i="1"/>
  <c r="I118" i="1"/>
  <c r="K117" i="1"/>
  <c r="J117" i="1"/>
  <c r="I117" i="1"/>
  <c r="K116" i="1"/>
  <c r="J116" i="1"/>
  <c r="I116" i="1"/>
  <c r="K114" i="1"/>
  <c r="J114" i="1"/>
  <c r="I114" i="1"/>
  <c r="K113" i="1"/>
  <c r="J113" i="1"/>
  <c r="I113" i="1"/>
  <c r="K112" i="1"/>
  <c r="J112" i="1"/>
  <c r="I112" i="1"/>
  <c r="K111" i="1"/>
  <c r="J111" i="1"/>
  <c r="I111" i="1"/>
  <c r="K110" i="1"/>
  <c r="J110" i="1"/>
  <c r="I110" i="1"/>
  <c r="K108" i="1"/>
  <c r="J108" i="1"/>
  <c r="I108" i="1"/>
  <c r="K107" i="1"/>
  <c r="J107" i="1"/>
  <c r="I107" i="1"/>
  <c r="K106" i="1"/>
  <c r="J106" i="1"/>
  <c r="I106" i="1"/>
  <c r="K105" i="1"/>
  <c r="J105" i="1"/>
  <c r="I105" i="1"/>
  <c r="K103" i="1"/>
  <c r="J103" i="1"/>
  <c r="I103" i="1"/>
  <c r="K102" i="1"/>
  <c r="J102" i="1"/>
  <c r="I102" i="1"/>
  <c r="K101" i="1"/>
  <c r="J101" i="1"/>
  <c r="I101" i="1"/>
  <c r="K100" i="1"/>
  <c r="J100" i="1"/>
  <c r="I100" i="1"/>
  <c r="K99" i="1"/>
  <c r="J99" i="1"/>
  <c r="I99" i="1"/>
  <c r="K98" i="1"/>
  <c r="J98" i="1"/>
  <c r="I98" i="1"/>
  <c r="K97" i="1"/>
  <c r="J97" i="1"/>
  <c r="I97" i="1"/>
  <c r="K91" i="1"/>
  <c r="J91" i="1"/>
  <c r="I91" i="1"/>
  <c r="K90" i="1"/>
  <c r="J90" i="1"/>
  <c r="I90" i="1"/>
  <c r="K89" i="1"/>
  <c r="J89" i="1"/>
  <c r="I89" i="1"/>
  <c r="K88" i="1"/>
  <c r="J88" i="1"/>
  <c r="I88" i="1"/>
  <c r="K87" i="1"/>
  <c r="J87" i="1"/>
  <c r="I87" i="1"/>
  <c r="K86" i="1"/>
  <c r="J86" i="1"/>
  <c r="I86" i="1"/>
  <c r="K85" i="1"/>
  <c r="J85" i="1"/>
  <c r="I85" i="1"/>
  <c r="K84" i="1"/>
  <c r="J84" i="1"/>
  <c r="I84" i="1"/>
  <c r="K83" i="1"/>
  <c r="J83" i="1"/>
  <c r="I83" i="1"/>
  <c r="K82" i="1"/>
  <c r="J82" i="1"/>
  <c r="I82" i="1"/>
  <c r="K81" i="1"/>
  <c r="J81" i="1"/>
  <c r="I81" i="1"/>
  <c r="K80" i="1"/>
  <c r="J80" i="1"/>
  <c r="I80" i="1"/>
  <c r="K79" i="1"/>
  <c r="J79" i="1"/>
  <c r="I79" i="1"/>
  <c r="K78" i="1"/>
  <c r="J78" i="1"/>
  <c r="I78" i="1"/>
  <c r="K77" i="1"/>
  <c r="J77" i="1"/>
  <c r="I77" i="1"/>
  <c r="K76" i="1"/>
  <c r="J76" i="1"/>
  <c r="I76" i="1"/>
  <c r="K75" i="1"/>
  <c r="J75" i="1"/>
  <c r="I75" i="1"/>
  <c r="K74" i="1"/>
  <c r="J74" i="1"/>
  <c r="I74" i="1"/>
  <c r="K73" i="1"/>
  <c r="J73" i="1"/>
  <c r="I73" i="1"/>
  <c r="K72" i="1"/>
  <c r="J72" i="1"/>
  <c r="I72" i="1"/>
  <c r="K71" i="1"/>
  <c r="J71" i="1"/>
  <c r="I71" i="1"/>
  <c r="K70" i="1"/>
  <c r="J70" i="1"/>
  <c r="I70" i="1"/>
  <c r="K69" i="1"/>
  <c r="J69" i="1"/>
  <c r="I69" i="1"/>
  <c r="K68" i="1"/>
  <c r="J68" i="1"/>
  <c r="I68" i="1"/>
  <c r="K67" i="1"/>
  <c r="J67" i="1"/>
  <c r="I67" i="1"/>
  <c r="K66" i="1"/>
  <c r="J66" i="1"/>
  <c r="I66" i="1"/>
  <c r="K65" i="1"/>
  <c r="J65" i="1"/>
  <c r="I65" i="1"/>
  <c r="K24" i="1"/>
  <c r="J24" i="1"/>
  <c r="I24" i="1"/>
  <c r="J643" i="1" l="1"/>
  <c r="K643" i="1"/>
  <c r="Y47" i="4"/>
  <c r="M47" i="4"/>
  <c r="Q47" i="4"/>
  <c r="I47" i="4"/>
  <c r="U47" i="4"/>
  <c r="C62" i="4"/>
  <c r="C65" i="4"/>
  <c r="D62" i="4"/>
  <c r="D65" i="4"/>
  <c r="C63" i="4"/>
  <c r="D63" i="4"/>
  <c r="L634" i="1"/>
  <c r="L941" i="1"/>
  <c r="S41" i="4"/>
  <c r="O41" i="4"/>
  <c r="W41" i="4"/>
  <c r="G41" i="4"/>
  <c r="K41" i="4"/>
  <c r="K330" i="1"/>
  <c r="D32" i="4" s="1"/>
  <c r="C64" i="4"/>
  <c r="D64" i="4"/>
  <c r="G23" i="4"/>
  <c r="S23" i="4"/>
  <c r="O23" i="4"/>
  <c r="K23" i="4"/>
  <c r="W23" i="4"/>
  <c r="E23" i="4"/>
  <c r="Q23" i="4"/>
  <c r="M23" i="4"/>
  <c r="I23" i="4"/>
  <c r="Y23" i="4"/>
  <c r="U23" i="4"/>
  <c r="L250" i="1"/>
  <c r="L270" i="1"/>
  <c r="L477" i="1"/>
  <c r="L318" i="1"/>
  <c r="L341" i="1"/>
  <c r="K295" i="1"/>
  <c r="D28" i="4" s="1"/>
  <c r="L720" i="1"/>
  <c r="L1087" i="1"/>
  <c r="L1112" i="1"/>
  <c r="L1166" i="1"/>
  <c r="L157" i="1"/>
  <c r="L969" i="1"/>
  <c r="L1103" i="1"/>
  <c r="L1178" i="1"/>
  <c r="L913" i="1"/>
  <c r="L929" i="1"/>
  <c r="L1181" i="1"/>
  <c r="L543" i="1"/>
  <c r="L158" i="1"/>
  <c r="L422" i="1"/>
  <c r="J654" i="1"/>
  <c r="C39" i="4" s="1"/>
  <c r="L1191" i="1"/>
  <c r="L857" i="1"/>
  <c r="L987" i="1"/>
  <c r="L907" i="1"/>
  <c r="L923" i="1"/>
  <c r="K468" i="1"/>
  <c r="D35" i="4" s="1"/>
  <c r="L965" i="1"/>
  <c r="J1064" i="1"/>
  <c r="C47" i="4" s="1"/>
  <c r="L1100" i="1"/>
  <c r="L1175" i="1"/>
  <c r="L456" i="1"/>
  <c r="L783" i="1"/>
  <c r="J200" i="1"/>
  <c r="C25" i="4" s="1"/>
  <c r="L937" i="1"/>
  <c r="K325" i="1"/>
  <c r="D31" i="4" s="1"/>
  <c r="L532" i="1"/>
  <c r="L198" i="1"/>
  <c r="L1122" i="1"/>
  <c r="L1192" i="1"/>
  <c r="L502" i="1"/>
  <c r="L751" i="1"/>
  <c r="L961" i="1"/>
  <c r="L302" i="1"/>
  <c r="L460" i="1"/>
  <c r="L506" i="1"/>
  <c r="K200" i="1"/>
  <c r="D25" i="4" s="1"/>
  <c r="L544" i="1"/>
  <c r="L620" i="1"/>
  <c r="L959" i="1"/>
  <c r="L418" i="1"/>
  <c r="L767" i="1"/>
  <c r="L223" i="1"/>
  <c r="L1168" i="1"/>
  <c r="L102" i="1"/>
  <c r="L853" i="1"/>
  <c r="L1169" i="1"/>
  <c r="L420" i="1"/>
  <c r="L486" i="1"/>
  <c r="K233" i="1"/>
  <c r="D27" i="4" s="1"/>
  <c r="L590" i="1"/>
  <c r="L883" i="1"/>
  <c r="L889" i="1"/>
  <c r="L197" i="1"/>
  <c r="L1185" i="1"/>
  <c r="J304" i="1"/>
  <c r="C29" i="4" s="1"/>
  <c r="L1035" i="1"/>
  <c r="L262" i="1"/>
  <c r="L336" i="1"/>
  <c r="L587" i="1"/>
  <c r="K1104" i="1"/>
  <c r="D49" i="4" s="1"/>
  <c r="L671" i="1"/>
  <c r="L890" i="1"/>
  <c r="L1083" i="1"/>
  <c r="L604" i="1"/>
  <c r="L881" i="1"/>
  <c r="L897" i="1"/>
  <c r="L1090" i="1"/>
  <c r="L712" i="1"/>
  <c r="J295" i="1"/>
  <c r="C28" i="4" s="1"/>
  <c r="J330" i="1"/>
  <c r="C32" i="4" s="1"/>
  <c r="J468" i="1"/>
  <c r="C35" i="4" s="1"/>
  <c r="K526" i="1"/>
  <c r="D36" i="4" s="1"/>
  <c r="D37" i="4"/>
  <c r="L771" i="1"/>
  <c r="L824" i="1"/>
  <c r="L1006" i="1"/>
  <c r="K1091" i="1"/>
  <c r="D48" i="4" s="1"/>
  <c r="L1111" i="1"/>
  <c r="L416" i="1"/>
  <c r="C38" i="4"/>
  <c r="L606" i="1"/>
  <c r="J816" i="1"/>
  <c r="C40" i="4" s="1"/>
  <c r="K825" i="1"/>
  <c r="L947" i="1"/>
  <c r="L1071" i="1"/>
  <c r="L1119" i="1"/>
  <c r="J313" i="1"/>
  <c r="C30" i="4" s="1"/>
  <c r="D38" i="4"/>
  <c r="K816" i="1"/>
  <c r="D40" i="4" s="1"/>
  <c r="J1021" i="1"/>
  <c r="C42" i="4" s="1"/>
  <c r="L206" i="1"/>
  <c r="K313" i="1"/>
  <c r="D30" i="4" s="1"/>
  <c r="L321" i="1"/>
  <c r="K654" i="1"/>
  <c r="D39" i="4" s="1"/>
  <c r="K1021" i="1"/>
  <c r="D42" i="4" s="1"/>
  <c r="J325" i="1"/>
  <c r="C31" i="4" s="1"/>
  <c r="J438" i="1"/>
  <c r="C34" i="4" s="1"/>
  <c r="L241" i="1"/>
  <c r="J357" i="1"/>
  <c r="C33" i="4" s="1"/>
  <c r="K438" i="1"/>
  <c r="D34" i="4" s="1"/>
  <c r="L444" i="1"/>
  <c r="L1088" i="1"/>
  <c r="K357" i="1"/>
  <c r="D33" i="4" s="1"/>
  <c r="L501" i="1"/>
  <c r="L580" i="1"/>
  <c r="J1128" i="1"/>
  <c r="C50" i="4" s="1"/>
  <c r="L1162" i="1"/>
  <c r="J1195" i="1"/>
  <c r="J1200" i="1" s="1"/>
  <c r="L134" i="1"/>
  <c r="K304" i="1"/>
  <c r="D29" i="4" s="1"/>
  <c r="L592" i="1"/>
  <c r="K1128" i="1"/>
  <c r="D50" i="4" s="1"/>
  <c r="K1195" i="1"/>
  <c r="J188" i="1"/>
  <c r="C24" i="4" s="1"/>
  <c r="L688" i="1"/>
  <c r="K188" i="1"/>
  <c r="D24" i="4" s="1"/>
  <c r="L485" i="1"/>
  <c r="J164" i="1"/>
  <c r="C22" i="4" s="1"/>
  <c r="L966" i="1"/>
  <c r="J1050" i="1"/>
  <c r="C45" i="4" s="1"/>
  <c r="J92" i="1"/>
  <c r="C21" i="4" s="1"/>
  <c r="K164" i="1"/>
  <c r="D22" i="4" s="1"/>
  <c r="K1050" i="1"/>
  <c r="D45" i="4" s="1"/>
  <c r="L186" i="1"/>
  <c r="L257" i="1"/>
  <c r="L370" i="1"/>
  <c r="J1036" i="1"/>
  <c r="C43" i="4" s="1"/>
  <c r="J1059" i="1"/>
  <c r="C46" i="4" s="1"/>
  <c r="K92" i="1"/>
  <c r="D21" i="4" s="1"/>
  <c r="J216" i="1"/>
  <c r="C26" i="4" s="1"/>
  <c r="K1036" i="1"/>
  <c r="D43" i="4" s="1"/>
  <c r="K1059" i="1"/>
  <c r="D46" i="4" s="1"/>
  <c r="K216" i="1"/>
  <c r="D26" i="4" s="1"/>
  <c r="J233" i="1"/>
  <c r="C27" i="4" s="1"/>
  <c r="J526" i="1"/>
  <c r="C36" i="4" s="1"/>
  <c r="C37" i="4"/>
  <c r="L810" i="1"/>
  <c r="L865" i="1"/>
  <c r="L914" i="1"/>
  <c r="L930" i="1"/>
  <c r="L946" i="1"/>
  <c r="J1091" i="1"/>
  <c r="C48" i="4" s="1"/>
  <c r="J1104" i="1"/>
  <c r="C49" i="4" s="1"/>
  <c r="L1118" i="1"/>
  <c r="L24" i="1"/>
  <c r="L66" i="1"/>
  <c r="L510" i="1"/>
  <c r="L89" i="1"/>
  <c r="L107" i="1"/>
  <c r="L79" i="1"/>
  <c r="L97" i="1"/>
  <c r="L113" i="1"/>
  <c r="L74" i="1"/>
  <c r="L90" i="1"/>
  <c r="L522" i="1"/>
  <c r="L254" i="1"/>
  <c r="L177" i="1"/>
  <c r="L213" i="1"/>
  <c r="L81" i="1"/>
  <c r="L126" i="1"/>
  <c r="L106" i="1"/>
  <c r="L122" i="1"/>
  <c r="L952" i="1"/>
  <c r="L1115" i="1"/>
  <c r="L273" i="1"/>
  <c r="L309" i="1"/>
  <c r="L465" i="1"/>
  <c r="L661" i="1"/>
  <c r="L693" i="1"/>
  <c r="L709" i="1"/>
  <c r="L725" i="1"/>
  <c r="L789" i="1"/>
  <c r="L905" i="1"/>
  <c r="L852" i="1"/>
  <c r="L953" i="1"/>
  <c r="L964" i="1"/>
  <c r="L161" i="1"/>
  <c r="L516" i="1"/>
  <c r="L1063" i="1"/>
  <c r="L285" i="1"/>
  <c r="L363" i="1"/>
  <c r="L461" i="1"/>
  <c r="L1179" i="1"/>
  <c r="L125" i="1"/>
  <c r="L225" i="1"/>
  <c r="L517" i="1"/>
  <c r="L918" i="1"/>
  <c r="L65" i="1"/>
  <c r="L518" i="1"/>
  <c r="L919" i="1"/>
  <c r="L524" i="1"/>
  <c r="L1109" i="1"/>
  <c r="L1125" i="1"/>
  <c r="L1194" i="1"/>
  <c r="L277" i="1"/>
  <c r="L371" i="1"/>
  <c r="L681" i="1"/>
  <c r="L729" i="1"/>
  <c r="L761" i="1"/>
  <c r="L777" i="1"/>
  <c r="L845" i="1"/>
  <c r="L909" i="1"/>
  <c r="L989" i="1"/>
  <c r="L1102" i="1"/>
  <c r="L1120" i="1"/>
  <c r="L1170" i="1"/>
  <c r="L192" i="1"/>
  <c r="L514" i="1"/>
  <c r="L584" i="1"/>
  <c r="L788" i="1"/>
  <c r="L840" i="1"/>
  <c r="L1016" i="1"/>
  <c r="L1079" i="1"/>
  <c r="L841" i="1"/>
  <c r="L1055" i="1"/>
  <c r="L69" i="1"/>
  <c r="L85" i="1"/>
  <c r="L176" i="1"/>
  <c r="L253" i="1"/>
  <c r="L317" i="1"/>
  <c r="L337" i="1"/>
  <c r="L355" i="1"/>
  <c r="L405" i="1"/>
  <c r="L560" i="1"/>
  <c r="L1086" i="1"/>
  <c r="L80" i="1"/>
  <c r="L618" i="1"/>
  <c r="L842" i="1"/>
  <c r="L694" i="1"/>
  <c r="L785" i="1"/>
  <c r="L837" i="1"/>
  <c r="L981" i="1"/>
  <c r="L110" i="1"/>
  <c r="L142" i="1"/>
  <c r="L208" i="1"/>
  <c r="L265" i="1"/>
  <c r="L286" i="1"/>
  <c r="L364" i="1"/>
  <c r="L380" i="1"/>
  <c r="L412" i="1"/>
  <c r="L598" i="1"/>
  <c r="L614" i="1"/>
  <c r="L706" i="1"/>
  <c r="L1014" i="1"/>
  <c r="L1095" i="1"/>
  <c r="L137" i="1"/>
  <c r="L221" i="1"/>
  <c r="L391" i="1"/>
  <c r="L993" i="1"/>
  <c r="L1054" i="1"/>
  <c r="L352" i="1"/>
  <c r="L797" i="1"/>
  <c r="L1004" i="1"/>
  <c r="L1045" i="1"/>
  <c r="L127" i="1"/>
  <c r="L191" i="1"/>
  <c r="L209" i="1"/>
  <c r="L266" i="1"/>
  <c r="L365" i="1"/>
  <c r="L531" i="1"/>
  <c r="L659" i="1"/>
  <c r="L821" i="1"/>
  <c r="L983" i="1"/>
  <c r="L999" i="1"/>
  <c r="L1033" i="1"/>
  <c r="L1058" i="1"/>
  <c r="L1096" i="1"/>
  <c r="L222" i="1"/>
  <c r="L610" i="1"/>
  <c r="L626" i="1"/>
  <c r="L814" i="1"/>
  <c r="L978" i="1"/>
  <c r="L105" i="1"/>
  <c r="L230" i="1"/>
  <c r="L282" i="1"/>
  <c r="L329" i="1"/>
  <c r="L334" i="1"/>
  <c r="L410" i="1"/>
  <c r="L597" i="1"/>
  <c r="L602" i="1"/>
  <c r="L1068" i="1"/>
  <c r="L1084" i="1"/>
  <c r="L1184" i="1"/>
  <c r="L1047" i="1"/>
  <c r="L319" i="1"/>
  <c r="L368" i="1"/>
  <c r="L384" i="1"/>
  <c r="L463" i="1"/>
  <c r="L495" i="1"/>
  <c r="L548" i="1"/>
  <c r="L582" i="1"/>
  <c r="L174" i="1"/>
  <c r="L559" i="1"/>
  <c r="L781" i="1"/>
  <c r="L786" i="1"/>
  <c r="L802" i="1"/>
  <c r="L834" i="1"/>
  <c r="L887" i="1"/>
  <c r="L982" i="1"/>
  <c r="L299" i="1"/>
  <c r="L448" i="1"/>
  <c r="L538" i="1"/>
  <c r="L70" i="1"/>
  <c r="L112" i="1"/>
  <c r="L117" i="1"/>
  <c r="L138" i="1"/>
  <c r="L294" i="1"/>
  <c r="L346" i="1"/>
  <c r="L353" i="1"/>
  <c r="L443" i="1"/>
  <c r="L459" i="1"/>
  <c r="L480" i="1"/>
  <c r="L507" i="1"/>
  <c r="L578" i="1"/>
  <c r="L670" i="1"/>
  <c r="L686" i="1"/>
  <c r="L718" i="1"/>
  <c r="L893" i="1"/>
  <c r="L144" i="1"/>
  <c r="L149" i="1"/>
  <c r="L957" i="1"/>
  <c r="L973" i="1"/>
  <c r="L994" i="1"/>
  <c r="L1010" i="1"/>
  <c r="L71" i="1"/>
  <c r="L513" i="1"/>
  <c r="L615" i="1"/>
  <c r="L692" i="1"/>
  <c r="L724" i="1"/>
  <c r="L878" i="1"/>
  <c r="L1193" i="1"/>
  <c r="L181" i="1"/>
  <c r="L942" i="1"/>
  <c r="L408" i="1"/>
  <c r="L476" i="1"/>
  <c r="L540" i="1"/>
  <c r="L556" i="1"/>
  <c r="L574" i="1"/>
  <c r="L666" i="1"/>
  <c r="L746" i="1"/>
  <c r="L762" i="1"/>
  <c r="L815" i="1"/>
  <c r="L847" i="1"/>
  <c r="L1011" i="1"/>
  <c r="L255" i="1"/>
  <c r="L430" i="1"/>
  <c r="L504" i="1"/>
  <c r="L525" i="1"/>
  <c r="L651" i="1"/>
  <c r="L683" i="1"/>
  <c r="L885" i="1"/>
  <c r="L901" i="1"/>
  <c r="L917" i="1"/>
  <c r="L954" i="1"/>
  <c r="L73" i="1"/>
  <c r="L78" i="1"/>
  <c r="L193" i="1"/>
  <c r="L240" i="1"/>
  <c r="L245" i="1"/>
  <c r="L349" i="1"/>
  <c r="L467" i="1"/>
  <c r="L536" i="1"/>
  <c r="L552" i="1"/>
  <c r="L591" i="1"/>
  <c r="L662" i="1"/>
  <c r="L678" i="1"/>
  <c r="L912" i="1"/>
  <c r="L928" i="1"/>
  <c r="L933" i="1"/>
  <c r="L949" i="1"/>
  <c r="L67" i="1"/>
  <c r="L77" i="1"/>
  <c r="L82" i="1"/>
  <c r="L131" i="1"/>
  <c r="L141" i="1"/>
  <c r="L146" i="1"/>
  <c r="L156" i="1"/>
  <c r="L195" i="1"/>
  <c r="L205" i="1"/>
  <c r="L220" i="1"/>
  <c r="L259" i="1"/>
  <c r="L274" i="1"/>
  <c r="L284" i="1"/>
  <c r="L323" i="1"/>
  <c r="L338" i="1"/>
  <c r="L348" i="1"/>
  <c r="L396" i="1"/>
  <c r="L432" i="1"/>
  <c r="L453" i="1"/>
  <c r="L474" i="1"/>
  <c r="L511" i="1"/>
  <c r="L575" i="1"/>
  <c r="L596" i="1"/>
  <c r="L601" i="1"/>
  <c r="L682" i="1"/>
  <c r="L687" i="1"/>
  <c r="L793" i="1"/>
  <c r="L846" i="1"/>
  <c r="L888" i="1"/>
  <c r="L924" i="1"/>
  <c r="L945" i="1"/>
  <c r="L971" i="1"/>
  <c r="L992" i="1"/>
  <c r="L997" i="1"/>
  <c r="L1013" i="1"/>
  <c r="L586" i="1"/>
  <c r="L386" i="1"/>
  <c r="L977" i="1"/>
  <c r="L523" i="1"/>
  <c r="L533" i="1"/>
  <c r="L741" i="1"/>
  <c r="L873" i="1"/>
  <c r="L925" i="1"/>
  <c r="L988" i="1"/>
  <c r="L1009" i="1"/>
  <c r="L622" i="1"/>
  <c r="L98" i="1"/>
  <c r="L103" i="1"/>
  <c r="L118" i="1"/>
  <c r="L162" i="1"/>
  <c r="L167" i="1"/>
  <c r="L246" i="1"/>
  <c r="L290" i="1"/>
  <c r="L310" i="1"/>
  <c r="L356" i="1"/>
  <c r="L361" i="1"/>
  <c r="L382" i="1"/>
  <c r="L565" i="1"/>
  <c r="L647" i="1"/>
  <c r="L668" i="1"/>
  <c r="L673" i="1"/>
  <c r="L747" i="1"/>
  <c r="L858" i="1"/>
  <c r="L1025" i="1"/>
  <c r="L1048" i="1"/>
  <c r="L1029" i="1"/>
  <c r="L133" i="1"/>
  <c r="L143" i="1"/>
  <c r="L153" i="1"/>
  <c r="L207" i="1"/>
  <c r="L261" i="1"/>
  <c r="L271" i="1"/>
  <c r="L281" i="1"/>
  <c r="L320" i="1"/>
  <c r="L335" i="1"/>
  <c r="L345" i="1"/>
  <c r="L398" i="1"/>
  <c r="L455" i="1"/>
  <c r="L663" i="1"/>
  <c r="L721" i="1"/>
  <c r="L811" i="1"/>
  <c r="L926" i="1"/>
  <c r="L487" i="1"/>
  <c r="L508" i="1"/>
  <c r="L593" i="1"/>
  <c r="L895" i="1"/>
  <c r="L99" i="1"/>
  <c r="L114" i="1"/>
  <c r="L163" i="1"/>
  <c r="L173" i="1"/>
  <c r="L178" i="1"/>
  <c r="L227" i="1"/>
  <c r="L237" i="1"/>
  <c r="L242" i="1"/>
  <c r="L252" i="1"/>
  <c r="L291" i="1"/>
  <c r="L316" i="1"/>
  <c r="L367" i="1"/>
  <c r="L383" i="1"/>
  <c r="L466" i="1"/>
  <c r="L482" i="1"/>
  <c r="L498" i="1"/>
  <c r="L519" i="1"/>
  <c r="L545" i="1"/>
  <c r="L550" i="1"/>
  <c r="L555" i="1"/>
  <c r="L583" i="1"/>
  <c r="L609" i="1"/>
  <c r="L669" i="1"/>
  <c r="L674" i="1"/>
  <c r="L695" i="1"/>
  <c r="L700" i="1"/>
  <c r="L748" i="1"/>
  <c r="L764" i="1"/>
  <c r="L801" i="1"/>
  <c r="L833" i="1"/>
  <c r="L921" i="1"/>
  <c r="L958" i="1"/>
  <c r="L1005" i="1"/>
  <c r="L1113" i="1"/>
  <c r="L75" i="1"/>
  <c r="L139" i="1"/>
  <c r="L394" i="1"/>
  <c r="L451" i="1"/>
  <c r="L488" i="1"/>
  <c r="L530" i="1"/>
  <c r="L535" i="1"/>
  <c r="L589" i="1"/>
  <c r="L594" i="1"/>
  <c r="L599" i="1"/>
  <c r="L625" i="1"/>
  <c r="L630" i="1"/>
  <c r="L690" i="1"/>
  <c r="L738" i="1"/>
  <c r="L754" i="1"/>
  <c r="L770" i="1"/>
  <c r="L823" i="1"/>
  <c r="L849" i="1"/>
  <c r="L886" i="1"/>
  <c r="L990" i="1"/>
  <c r="L1027" i="1"/>
  <c r="L431" i="1"/>
  <c r="L494" i="1"/>
  <c r="L520" i="1"/>
  <c r="L579" i="1"/>
  <c r="L660" i="1"/>
  <c r="L665" i="1"/>
  <c r="L733" i="1"/>
  <c r="L760" i="1"/>
  <c r="L776" i="1"/>
  <c r="L850" i="1"/>
  <c r="L855" i="1"/>
  <c r="L876" i="1"/>
  <c r="L985" i="1"/>
  <c r="L86" i="1"/>
  <c r="L130" i="1"/>
  <c r="L135" i="1"/>
  <c r="L150" i="1"/>
  <c r="L194" i="1"/>
  <c r="L199" i="1"/>
  <c r="L214" i="1"/>
  <c r="L258" i="1"/>
  <c r="L263" i="1"/>
  <c r="L278" i="1"/>
  <c r="L322" i="1"/>
  <c r="L342" i="1"/>
  <c r="L395" i="1"/>
  <c r="L473" i="1"/>
  <c r="L902" i="1"/>
  <c r="L1001" i="1"/>
  <c r="L1017" i="1"/>
  <c r="L101" i="1"/>
  <c r="L111" i="1"/>
  <c r="L121" i="1"/>
  <c r="L160" i="1"/>
  <c r="L175" i="1"/>
  <c r="L185" i="1"/>
  <c r="L224" i="1"/>
  <c r="L229" i="1"/>
  <c r="L249" i="1"/>
  <c r="L288" i="1"/>
  <c r="L293" i="1"/>
  <c r="L303" i="1"/>
  <c r="L354" i="1"/>
  <c r="L390" i="1"/>
  <c r="L437" i="1"/>
  <c r="L442" i="1"/>
  <c r="L484" i="1"/>
  <c r="L505" i="1"/>
  <c r="L521" i="1"/>
  <c r="L585" i="1"/>
  <c r="L611" i="1"/>
  <c r="L621" i="1"/>
  <c r="L676" i="1"/>
  <c r="L697" i="1"/>
  <c r="L713" i="1"/>
  <c r="L866" i="1"/>
  <c r="L882" i="1"/>
  <c r="L955" i="1"/>
  <c r="L1028" i="1"/>
  <c r="L830" i="1"/>
  <c r="L851" i="1"/>
  <c r="L877" i="1"/>
  <c r="L950" i="1"/>
  <c r="L976" i="1"/>
  <c r="L1018" i="1"/>
  <c r="L1062" i="1"/>
  <c r="L1078" i="1"/>
  <c r="L1110" i="1"/>
  <c r="L1126" i="1"/>
  <c r="L1186" i="1"/>
  <c r="L1182" i="1"/>
  <c r="L1177" i="1"/>
  <c r="L68" i="1"/>
  <c r="L100" i="1"/>
  <c r="L132" i="1"/>
  <c r="L196" i="1"/>
  <c r="L228" i="1"/>
  <c r="L260" i="1"/>
  <c r="L324" i="1"/>
  <c r="L372" i="1"/>
  <c r="L387" i="1"/>
  <c r="L397" i="1"/>
  <c r="L402" i="1"/>
  <c r="L427" i="1"/>
  <c r="L489" i="1"/>
  <c r="L515" i="1"/>
  <c r="L576" i="1"/>
  <c r="L581" i="1"/>
  <c r="L648" i="1"/>
  <c r="L653" i="1"/>
  <c r="L749" i="1"/>
  <c r="L765" i="1"/>
  <c r="L812" i="1"/>
  <c r="L859" i="1"/>
  <c r="L874" i="1"/>
  <c r="L879" i="1"/>
  <c r="L884" i="1"/>
  <c r="L938" i="1"/>
  <c r="L943" i="1"/>
  <c r="L948" i="1"/>
  <c r="L1002" i="1"/>
  <c r="L1007" i="1"/>
  <c r="L1012" i="1"/>
  <c r="L1049" i="1"/>
  <c r="L1081" i="1"/>
  <c r="L1097" i="1"/>
  <c r="L1163" i="1"/>
  <c r="L91" i="1"/>
  <c r="L123" i="1"/>
  <c r="L155" i="1"/>
  <c r="L187" i="1"/>
  <c r="L283" i="1"/>
  <c r="L347" i="1"/>
  <c r="L791" i="1"/>
  <c r="L807" i="1"/>
  <c r="L839" i="1"/>
  <c r="L844" i="1"/>
  <c r="L854" i="1"/>
  <c r="L894" i="1"/>
  <c r="L899" i="1"/>
  <c r="L904" i="1"/>
  <c r="L963" i="1"/>
  <c r="L968" i="1"/>
  <c r="L1032" i="1"/>
  <c r="L1044" i="1"/>
  <c r="L1076" i="1"/>
  <c r="L1108" i="1"/>
  <c r="L1174" i="1"/>
  <c r="L1190" i="1"/>
  <c r="L500" i="1"/>
  <c r="L87" i="1"/>
  <c r="L119" i="1"/>
  <c r="L151" i="1"/>
  <c r="L183" i="1"/>
  <c r="L215" i="1"/>
  <c r="L311" i="1"/>
  <c r="L343" i="1"/>
  <c r="L373" i="1"/>
  <c r="L378" i="1"/>
  <c r="L388" i="1"/>
  <c r="L393" i="1"/>
  <c r="L403" i="1"/>
  <c r="L423" i="1"/>
  <c r="L428" i="1"/>
  <c r="L490" i="1"/>
  <c r="L566" i="1"/>
  <c r="L577" i="1"/>
  <c r="L631" i="1"/>
  <c r="L649" i="1"/>
  <c r="L750" i="1"/>
  <c r="L766" i="1"/>
  <c r="L813" i="1"/>
  <c r="L829" i="1"/>
  <c r="L860" i="1"/>
  <c r="L870" i="1"/>
  <c r="L875" i="1"/>
  <c r="L934" i="1"/>
  <c r="L939" i="1"/>
  <c r="L944" i="1"/>
  <c r="L998" i="1"/>
  <c r="L1003" i="1"/>
  <c r="L1008" i="1"/>
  <c r="L1082" i="1"/>
  <c r="L1098" i="1"/>
  <c r="L1114" i="1"/>
  <c r="L1164" i="1"/>
  <c r="L1180" i="1"/>
  <c r="L83" i="1"/>
  <c r="L147" i="1"/>
  <c r="L211" i="1"/>
  <c r="L243" i="1"/>
  <c r="L275" i="1"/>
  <c r="L307" i="1"/>
  <c r="L339" i="1"/>
  <c r="L414" i="1"/>
  <c r="L496" i="1"/>
  <c r="L541" i="1"/>
  <c r="L546" i="1"/>
  <c r="L551" i="1"/>
  <c r="L612" i="1"/>
  <c r="L617" i="1"/>
  <c r="L679" i="1"/>
  <c r="L684" i="1"/>
  <c r="L699" i="1"/>
  <c r="L704" i="1"/>
  <c r="L714" i="1"/>
  <c r="L745" i="1"/>
  <c r="L756" i="1"/>
  <c r="L772" i="1"/>
  <c r="L819" i="1"/>
  <c r="L835" i="1"/>
  <c r="L910" i="1"/>
  <c r="L915" i="1"/>
  <c r="L920" i="1"/>
  <c r="L974" i="1"/>
  <c r="L979" i="1"/>
  <c r="L984" i="1"/>
  <c r="L88" i="1"/>
  <c r="L120" i="1"/>
  <c r="L152" i="1"/>
  <c r="L184" i="1"/>
  <c r="L248" i="1"/>
  <c r="L312" i="1"/>
  <c r="L344" i="1"/>
  <c r="L374" i="1"/>
  <c r="L404" i="1"/>
  <c r="L419" i="1"/>
  <c r="L424" i="1"/>
  <c r="L429" i="1"/>
  <c r="L434" i="1"/>
  <c r="L491" i="1"/>
  <c r="L561" i="1"/>
  <c r="L573" i="1"/>
  <c r="L627" i="1"/>
  <c r="L632" i="1"/>
  <c r="L935" i="1"/>
  <c r="L940" i="1"/>
  <c r="L1165" i="1"/>
  <c r="L861" i="1"/>
  <c r="L891" i="1"/>
  <c r="L960" i="1"/>
  <c r="L1019" i="1"/>
  <c r="L1176" i="1"/>
  <c r="L84" i="1"/>
  <c r="L116" i="1"/>
  <c r="L148" i="1"/>
  <c r="L180" i="1"/>
  <c r="L212" i="1"/>
  <c r="L244" i="1"/>
  <c r="L276" i="1"/>
  <c r="L308" i="1"/>
  <c r="L340" i="1"/>
  <c r="L415" i="1"/>
  <c r="L497" i="1"/>
  <c r="L512" i="1"/>
  <c r="L542" i="1"/>
  <c r="L547" i="1"/>
  <c r="L603" i="1"/>
  <c r="L608" i="1"/>
  <c r="L613" i="1"/>
  <c r="L675" i="1"/>
  <c r="L680" i="1"/>
  <c r="L685" i="1"/>
  <c r="L705" i="1"/>
  <c r="L710" i="1"/>
  <c r="L757" i="1"/>
  <c r="L773" i="1"/>
  <c r="L778" i="1"/>
  <c r="L809" i="1"/>
  <c r="L836" i="1"/>
  <c r="L906" i="1"/>
  <c r="L911" i="1"/>
  <c r="L916" i="1"/>
  <c r="L970" i="1"/>
  <c r="L975" i="1"/>
  <c r="L1034" i="1"/>
  <c r="L1057" i="1"/>
  <c r="L1073" i="1"/>
  <c r="L1089" i="1"/>
  <c r="L1187" i="1"/>
  <c r="L267" i="1"/>
  <c r="L425" i="1"/>
  <c r="L435" i="1"/>
  <c r="L557" i="1"/>
  <c r="L623" i="1"/>
  <c r="L628" i="1"/>
  <c r="L633" i="1"/>
  <c r="L831" i="1"/>
  <c r="L862" i="1"/>
  <c r="L867" i="1"/>
  <c r="L931" i="1"/>
  <c r="L936" i="1"/>
  <c r="L995" i="1"/>
  <c r="L1000" i="1"/>
  <c r="L892" i="1"/>
  <c r="L951" i="1"/>
  <c r="L956" i="1"/>
  <c r="L1015" i="1"/>
  <c r="L1020" i="1"/>
  <c r="L1127" i="1"/>
  <c r="L400" i="1"/>
  <c r="L1172" i="1"/>
  <c r="L76" i="1"/>
  <c r="L108" i="1"/>
  <c r="L140" i="1"/>
  <c r="L172" i="1"/>
  <c r="L204" i="1"/>
  <c r="L268" i="1"/>
  <c r="L300" i="1"/>
  <c r="L366" i="1"/>
  <c r="L406" i="1"/>
  <c r="L436" i="1"/>
  <c r="L446" i="1"/>
  <c r="L472" i="1"/>
  <c r="L493" i="1"/>
  <c r="L553" i="1"/>
  <c r="L558" i="1"/>
  <c r="L564" i="1"/>
  <c r="L619" i="1"/>
  <c r="L624" i="1"/>
  <c r="L629" i="1"/>
  <c r="L691" i="1"/>
  <c r="L696" i="1"/>
  <c r="L701" i="1"/>
  <c r="L716" i="1"/>
  <c r="L737" i="1"/>
  <c r="L753" i="1"/>
  <c r="L769" i="1"/>
  <c r="L805" i="1"/>
  <c r="L863" i="1"/>
  <c r="L922" i="1"/>
  <c r="L927" i="1"/>
  <c r="L932" i="1"/>
  <c r="L986" i="1"/>
  <c r="L991" i="1"/>
  <c r="L996" i="1"/>
  <c r="L1101" i="1"/>
  <c r="L1167" i="1"/>
  <c r="L72" i="1"/>
  <c r="L232" i="1"/>
  <c r="L328" i="1"/>
  <c r="L362" i="1"/>
  <c r="L457" i="1"/>
  <c r="L483" i="1"/>
  <c r="L499" i="1"/>
  <c r="L509" i="1"/>
  <c r="L534" i="1"/>
  <c r="L539" i="1"/>
  <c r="L595" i="1"/>
  <c r="L600" i="1"/>
  <c r="L605" i="1"/>
  <c r="L667" i="1"/>
  <c r="L672" i="1"/>
  <c r="L677" i="1"/>
  <c r="L707" i="1"/>
  <c r="L722" i="1"/>
  <c r="L727" i="1"/>
  <c r="L743" i="1"/>
  <c r="L759" i="1"/>
  <c r="L775" i="1"/>
  <c r="L780" i="1"/>
  <c r="L806" i="1"/>
  <c r="L822" i="1"/>
  <c r="L838" i="1"/>
  <c r="L843" i="1"/>
  <c r="L898" i="1"/>
  <c r="L903" i="1"/>
  <c r="L908" i="1"/>
  <c r="L962" i="1"/>
  <c r="L967" i="1"/>
  <c r="L972" i="1"/>
  <c r="L1026" i="1"/>
  <c r="L1031" i="1"/>
  <c r="L1043" i="1"/>
  <c r="L1075" i="1"/>
  <c r="L1123" i="1"/>
  <c r="L1173" i="1"/>
  <c r="L1189" i="1"/>
  <c r="L381" i="1"/>
  <c r="L413" i="1"/>
  <c r="L377" i="1"/>
  <c r="L409" i="1"/>
  <c r="L708" i="1"/>
  <c r="L401" i="1"/>
  <c r="L433" i="1"/>
  <c r="L379" i="1"/>
  <c r="L411" i="1"/>
  <c r="L375" i="1"/>
  <c r="L407" i="1"/>
  <c r="L449" i="1"/>
  <c r="L454" i="1"/>
  <c r="L820" i="1"/>
  <c r="L389" i="1"/>
  <c r="L421" i="1"/>
  <c r="L385" i="1"/>
  <c r="L417" i="1"/>
  <c r="L445" i="1"/>
  <c r="L450" i="1"/>
  <c r="L399" i="1"/>
  <c r="L698" i="1"/>
  <c r="L703" i="1"/>
  <c r="L726" i="1"/>
  <c r="L731" i="1"/>
  <c r="L736" i="1"/>
  <c r="L790" i="1"/>
  <c r="L795" i="1"/>
  <c r="L800" i="1"/>
  <c r="L864" i="1"/>
  <c r="L752" i="1"/>
  <c r="L880" i="1"/>
  <c r="L900" i="1"/>
  <c r="L723" i="1"/>
  <c r="L728" i="1"/>
  <c r="L782" i="1"/>
  <c r="L787" i="1"/>
  <c r="L792" i="1"/>
  <c r="L856" i="1"/>
  <c r="L719" i="1"/>
  <c r="L758" i="1"/>
  <c r="L763" i="1"/>
  <c r="L832" i="1"/>
  <c r="L896" i="1"/>
  <c r="L715" i="1"/>
  <c r="L734" i="1"/>
  <c r="L739" i="1"/>
  <c r="L744" i="1"/>
  <c r="L798" i="1"/>
  <c r="L808" i="1"/>
  <c r="L872" i="1"/>
  <c r="L711" i="1"/>
  <c r="L774" i="1"/>
  <c r="L779" i="1"/>
  <c r="L784" i="1"/>
  <c r="L848" i="1"/>
  <c r="L702" i="1"/>
  <c r="L730" i="1"/>
  <c r="L735" i="1"/>
  <c r="L740" i="1"/>
  <c r="L794" i="1"/>
  <c r="L799" i="1"/>
  <c r="L804" i="1"/>
  <c r="L868" i="1"/>
  <c r="K58" i="1"/>
  <c r="J58" i="1"/>
  <c r="I58" i="1"/>
  <c r="K57" i="1"/>
  <c r="J57" i="1"/>
  <c r="I57" i="1"/>
  <c r="K55" i="1"/>
  <c r="J55" i="1"/>
  <c r="I55" i="1"/>
  <c r="K51" i="1"/>
  <c r="J51" i="1"/>
  <c r="I51" i="1"/>
  <c r="K50" i="1"/>
  <c r="J50" i="1"/>
  <c r="I50" i="1"/>
  <c r="K49" i="1"/>
  <c r="J49" i="1"/>
  <c r="I49" i="1"/>
  <c r="K48" i="1"/>
  <c r="J48" i="1"/>
  <c r="I48" i="1"/>
  <c r="K47" i="1"/>
  <c r="J47" i="1"/>
  <c r="I47" i="1"/>
  <c r="K43" i="1"/>
  <c r="J43" i="1"/>
  <c r="I43" i="1"/>
  <c r="K42" i="1"/>
  <c r="J42" i="1"/>
  <c r="I42" i="1"/>
  <c r="K41" i="1"/>
  <c r="J41" i="1"/>
  <c r="I41" i="1"/>
  <c r="K40" i="1"/>
  <c r="J40" i="1"/>
  <c r="I40" i="1"/>
  <c r="K39" i="1"/>
  <c r="J39" i="1"/>
  <c r="I39" i="1"/>
  <c r="K38" i="1"/>
  <c r="J38" i="1"/>
  <c r="I38" i="1"/>
  <c r="K34" i="1"/>
  <c r="J34" i="1"/>
  <c r="I34" i="1"/>
  <c r="K33" i="1"/>
  <c r="J33" i="1"/>
  <c r="I33" i="1"/>
  <c r="K32" i="1"/>
  <c r="J32" i="1"/>
  <c r="I32" i="1"/>
  <c r="K31" i="1"/>
  <c r="J31" i="1"/>
  <c r="I31" i="1"/>
  <c r="K30" i="1"/>
  <c r="J30" i="1"/>
  <c r="I30" i="1"/>
  <c r="K26" i="1"/>
  <c r="J26" i="1"/>
  <c r="I26" i="1"/>
  <c r="K25" i="1"/>
  <c r="J25" i="1"/>
  <c r="I25" i="1"/>
  <c r="Y46" i="4" l="1"/>
  <c r="M46" i="4"/>
  <c r="U46" i="4"/>
  <c r="I46" i="4"/>
  <c r="Q46" i="4"/>
  <c r="Q49" i="4"/>
  <c r="Y49" i="4"/>
  <c r="U49" i="4"/>
  <c r="I49" i="4"/>
  <c r="M49" i="4"/>
  <c r="Y25" i="4"/>
  <c r="U25" i="4"/>
  <c r="Q25" i="4"/>
  <c r="M25" i="4"/>
  <c r="I25" i="4"/>
  <c r="E40" i="4"/>
  <c r="W40" i="4"/>
  <c r="S40" i="4"/>
  <c r="K40" i="4"/>
  <c r="O40" i="4"/>
  <c r="G40" i="4"/>
  <c r="O39" i="4"/>
  <c r="S39" i="4"/>
  <c r="G39" i="4"/>
  <c r="E39" i="4"/>
  <c r="W39" i="4"/>
  <c r="K39" i="4"/>
  <c r="G38" i="4"/>
  <c r="K38" i="4"/>
  <c r="O38" i="4"/>
  <c r="S38" i="4"/>
  <c r="E38" i="4"/>
  <c r="W38" i="4"/>
  <c r="AB23" i="4"/>
  <c r="S63" i="4"/>
  <c r="K63" i="4"/>
  <c r="G63" i="4"/>
  <c r="W63" i="4"/>
  <c r="E63" i="4"/>
  <c r="O63" i="4"/>
  <c r="Y26" i="4"/>
  <c r="U26" i="4"/>
  <c r="Q26" i="4"/>
  <c r="I26" i="4"/>
  <c r="M26" i="4"/>
  <c r="Y43" i="4"/>
  <c r="U43" i="4"/>
  <c r="Q43" i="4"/>
  <c r="I43" i="4"/>
  <c r="M43" i="4"/>
  <c r="O26" i="4"/>
  <c r="S26" i="4"/>
  <c r="K26" i="4"/>
  <c r="E26" i="4"/>
  <c r="W26" i="4"/>
  <c r="G26" i="4"/>
  <c r="M33" i="4"/>
  <c r="Q33" i="4"/>
  <c r="I33" i="4"/>
  <c r="Y33" i="4"/>
  <c r="U33" i="4"/>
  <c r="U34" i="4"/>
  <c r="Y34" i="4"/>
  <c r="I34" i="4"/>
  <c r="Q34" i="4"/>
  <c r="M34" i="4"/>
  <c r="I65" i="4"/>
  <c r="Y65" i="4"/>
  <c r="Q65" i="4"/>
  <c r="U65" i="4"/>
  <c r="M65" i="4"/>
  <c r="U45" i="4"/>
  <c r="Q45" i="4"/>
  <c r="M45" i="4"/>
  <c r="Y45" i="4"/>
  <c r="D44" i="4"/>
  <c r="I45" i="4"/>
  <c r="O33" i="4"/>
  <c r="K33" i="4"/>
  <c r="G33" i="4"/>
  <c r="S33" i="4"/>
  <c r="W33" i="4"/>
  <c r="E33" i="4"/>
  <c r="Y62" i="4"/>
  <c r="Q62" i="4"/>
  <c r="M62" i="4"/>
  <c r="D61" i="4"/>
  <c r="D67" i="4" s="1"/>
  <c r="I62" i="4"/>
  <c r="U62" i="4"/>
  <c r="Q22" i="4"/>
  <c r="M22" i="4"/>
  <c r="I22" i="4"/>
  <c r="Y22" i="4"/>
  <c r="U22" i="4"/>
  <c r="K65" i="4"/>
  <c r="S65" i="4"/>
  <c r="W65" i="4"/>
  <c r="E65" i="4"/>
  <c r="O65" i="4"/>
  <c r="G65" i="4"/>
  <c r="W21" i="4"/>
  <c r="K21" i="4"/>
  <c r="O21" i="4"/>
  <c r="C20" i="4"/>
  <c r="E21" i="4"/>
  <c r="G21" i="4"/>
  <c r="S21" i="4"/>
  <c r="W34" i="4"/>
  <c r="K34" i="4"/>
  <c r="S34" i="4"/>
  <c r="G34" i="4"/>
  <c r="O34" i="4"/>
  <c r="E34" i="4"/>
  <c r="Q37" i="4"/>
  <c r="M37" i="4"/>
  <c r="Y37" i="4"/>
  <c r="I37" i="4"/>
  <c r="U37" i="4"/>
  <c r="U27" i="4"/>
  <c r="Y27" i="4"/>
  <c r="I27" i="4"/>
  <c r="M27" i="4"/>
  <c r="Q27" i="4"/>
  <c r="Q31" i="4"/>
  <c r="Y31" i="4"/>
  <c r="I31" i="4"/>
  <c r="U31" i="4"/>
  <c r="M31" i="4"/>
  <c r="C61" i="4"/>
  <c r="C67" i="4" s="1"/>
  <c r="G62" i="4"/>
  <c r="S62" i="4"/>
  <c r="O62" i="4"/>
  <c r="K62" i="4"/>
  <c r="E62" i="4"/>
  <c r="W62" i="4"/>
  <c r="S46" i="4"/>
  <c r="K46" i="4"/>
  <c r="G46" i="4"/>
  <c r="O46" i="4"/>
  <c r="W46" i="4"/>
  <c r="E46" i="4"/>
  <c r="S31" i="4"/>
  <c r="O31" i="4"/>
  <c r="K31" i="4"/>
  <c r="G31" i="4"/>
  <c r="W31" i="4"/>
  <c r="E31" i="4"/>
  <c r="U36" i="4"/>
  <c r="M36" i="4"/>
  <c r="Q36" i="4"/>
  <c r="I36" i="4"/>
  <c r="Y36" i="4"/>
  <c r="W25" i="4"/>
  <c r="S25" i="4"/>
  <c r="O25" i="4"/>
  <c r="E25" i="4"/>
  <c r="K25" i="4"/>
  <c r="G25" i="4"/>
  <c r="S29" i="4"/>
  <c r="O29" i="4"/>
  <c r="K29" i="4"/>
  <c r="G29" i="4"/>
  <c r="W29" i="4"/>
  <c r="K35" i="4"/>
  <c r="E35" i="4"/>
  <c r="G35" i="4"/>
  <c r="W35" i="4"/>
  <c r="S35" i="4"/>
  <c r="O35" i="4"/>
  <c r="W48" i="4"/>
  <c r="G48" i="4"/>
  <c r="E48" i="4"/>
  <c r="S48" i="4"/>
  <c r="K48" i="4"/>
  <c r="O48" i="4"/>
  <c r="S22" i="4"/>
  <c r="E22" i="4"/>
  <c r="G22" i="4"/>
  <c r="O22" i="4"/>
  <c r="W22" i="4"/>
  <c r="K22" i="4"/>
  <c r="U39" i="4"/>
  <c r="Q39" i="4"/>
  <c r="I39" i="4"/>
  <c r="Y39" i="4"/>
  <c r="M39" i="4"/>
  <c r="E32" i="4"/>
  <c r="W32" i="4"/>
  <c r="S32" i="4"/>
  <c r="K32" i="4"/>
  <c r="O32" i="4"/>
  <c r="G32" i="4"/>
  <c r="M64" i="4"/>
  <c r="I64" i="4"/>
  <c r="Q64" i="4"/>
  <c r="U64" i="4"/>
  <c r="Y64" i="4"/>
  <c r="E29" i="4"/>
  <c r="Q29" i="4"/>
  <c r="U29" i="4"/>
  <c r="Y29" i="4"/>
  <c r="I29" i="4"/>
  <c r="M29" i="4"/>
  <c r="AB41" i="4"/>
  <c r="L825" i="1"/>
  <c r="D41" i="4"/>
  <c r="D20" i="4" s="1"/>
  <c r="O43" i="4"/>
  <c r="G43" i="4"/>
  <c r="E43" i="4"/>
  <c r="W43" i="4"/>
  <c r="S43" i="4"/>
  <c r="K43" i="4"/>
  <c r="G45" i="4"/>
  <c r="E45" i="4"/>
  <c r="O45" i="4"/>
  <c r="S45" i="4"/>
  <c r="K45" i="4"/>
  <c r="W45" i="4"/>
  <c r="C44" i="4"/>
  <c r="I42" i="4"/>
  <c r="U42" i="4"/>
  <c r="M42" i="4"/>
  <c r="Y42" i="4"/>
  <c r="Q42" i="4"/>
  <c r="W28" i="4"/>
  <c r="E28" i="4"/>
  <c r="G28" i="4"/>
  <c r="S28" i="4"/>
  <c r="O28" i="4"/>
  <c r="K28" i="4"/>
  <c r="O64" i="4"/>
  <c r="K64" i="4"/>
  <c r="S64" i="4"/>
  <c r="G64" i="4"/>
  <c r="W64" i="4"/>
  <c r="E64" i="4"/>
  <c r="Y24" i="4"/>
  <c r="U24" i="4"/>
  <c r="Q24" i="4"/>
  <c r="I24" i="4"/>
  <c r="M24" i="4"/>
  <c r="Y30" i="4"/>
  <c r="U30" i="4"/>
  <c r="Q30" i="4"/>
  <c r="M30" i="4"/>
  <c r="I30" i="4"/>
  <c r="Y32" i="4"/>
  <c r="U32" i="4"/>
  <c r="Q32" i="4"/>
  <c r="I32" i="4"/>
  <c r="M32" i="4"/>
  <c r="Y28" i="4"/>
  <c r="U28" i="4"/>
  <c r="Q28" i="4"/>
  <c r="I28" i="4"/>
  <c r="M28" i="4"/>
  <c r="W27" i="4"/>
  <c r="O27" i="4"/>
  <c r="S27" i="4"/>
  <c r="K27" i="4"/>
  <c r="G27" i="4"/>
  <c r="E27" i="4"/>
  <c r="W50" i="4"/>
  <c r="G50" i="4"/>
  <c r="K50" i="4"/>
  <c r="E50" i="4"/>
  <c r="S50" i="4"/>
  <c r="O50" i="4"/>
  <c r="U21" i="4"/>
  <c r="Q21" i="4"/>
  <c r="I21" i="4"/>
  <c r="Y21" i="4"/>
  <c r="M21" i="4"/>
  <c r="Q48" i="4"/>
  <c r="I48" i="4"/>
  <c r="U48" i="4"/>
  <c r="Y48" i="4"/>
  <c r="M48" i="4"/>
  <c r="K49" i="4"/>
  <c r="E49" i="4"/>
  <c r="W49" i="4"/>
  <c r="G49" i="4"/>
  <c r="S49" i="4"/>
  <c r="O49" i="4"/>
  <c r="E24" i="4"/>
  <c r="W24" i="4"/>
  <c r="O24" i="4"/>
  <c r="K24" i="4"/>
  <c r="S24" i="4"/>
  <c r="G24" i="4"/>
  <c r="E42" i="4"/>
  <c r="K42" i="4"/>
  <c r="S42" i="4"/>
  <c r="W42" i="4"/>
  <c r="G42" i="4"/>
  <c r="O42" i="4"/>
  <c r="O47" i="4"/>
  <c r="G47" i="4"/>
  <c r="K47" i="4"/>
  <c r="W47" i="4"/>
  <c r="S47" i="4"/>
  <c r="E47" i="4"/>
  <c r="AD23" i="4"/>
  <c r="M63" i="4"/>
  <c r="I63" i="4"/>
  <c r="Q63" i="4"/>
  <c r="U63" i="4"/>
  <c r="Y63" i="4"/>
  <c r="M40" i="4"/>
  <c r="U40" i="4"/>
  <c r="I40" i="4"/>
  <c r="Q40" i="4"/>
  <c r="Y40" i="4"/>
  <c r="AD47" i="4"/>
  <c r="O37" i="4"/>
  <c r="G37" i="4"/>
  <c r="S37" i="4"/>
  <c r="E37" i="4"/>
  <c r="K37" i="4"/>
  <c r="W37" i="4"/>
  <c r="Q50" i="4"/>
  <c r="Y50" i="4"/>
  <c r="M50" i="4"/>
  <c r="U50" i="4"/>
  <c r="I50" i="4"/>
  <c r="Q38" i="4"/>
  <c r="M38" i="4"/>
  <c r="I38" i="4"/>
  <c r="U38" i="4"/>
  <c r="Y38" i="4"/>
  <c r="Q35" i="4"/>
  <c r="Y35" i="4"/>
  <c r="M35" i="4"/>
  <c r="U35" i="4"/>
  <c r="I35" i="4"/>
  <c r="G36" i="4"/>
  <c r="S36" i="4"/>
  <c r="K36" i="4"/>
  <c r="W36" i="4"/>
  <c r="O36" i="4"/>
  <c r="E36" i="4"/>
  <c r="W30" i="4"/>
  <c r="S30" i="4"/>
  <c r="O30" i="4"/>
  <c r="E30" i="4"/>
  <c r="G30" i="4"/>
  <c r="K30" i="4"/>
  <c r="L526" i="1"/>
  <c r="L313" i="1"/>
  <c r="L438" i="1"/>
  <c r="L233" i="1"/>
  <c r="L643" i="1"/>
  <c r="L1195" i="1"/>
  <c r="K1201" i="1"/>
  <c r="L92" i="1"/>
  <c r="L42" i="1"/>
  <c r="L1050" i="1"/>
  <c r="K1038" i="1"/>
  <c r="L216" i="1"/>
  <c r="L1021" i="1"/>
  <c r="J1038" i="1"/>
  <c r="K1130" i="1"/>
  <c r="J1130" i="1"/>
  <c r="L1128" i="1"/>
  <c r="L1104" i="1"/>
  <c r="L568" i="1"/>
  <c r="L168" i="1"/>
  <c r="L30" i="1"/>
  <c r="L55" i="1"/>
  <c r="L295" i="1"/>
  <c r="L1036" i="1"/>
  <c r="L1064" i="1"/>
  <c r="L1091" i="1"/>
  <c r="L357" i="1"/>
  <c r="L816" i="1"/>
  <c r="L654" i="1"/>
  <c r="L188" i="1"/>
  <c r="L468" i="1"/>
  <c r="L325" i="1"/>
  <c r="L330" i="1"/>
  <c r="L1059" i="1"/>
  <c r="L164" i="1"/>
  <c r="L200" i="1"/>
  <c r="L304" i="1"/>
  <c r="K44" i="1"/>
  <c r="D17" i="4" s="1"/>
  <c r="J59" i="1"/>
  <c r="C19" i="4" s="1"/>
  <c r="J35" i="1"/>
  <c r="C16" i="4" s="1"/>
  <c r="J52" i="1"/>
  <c r="C18" i="4" s="1"/>
  <c r="K59" i="1"/>
  <c r="D19" i="4" s="1"/>
  <c r="K35" i="1"/>
  <c r="D16" i="4" s="1"/>
  <c r="J27" i="1"/>
  <c r="C15" i="4" s="1"/>
  <c r="J44" i="1"/>
  <c r="C17" i="4" s="1"/>
  <c r="K52" i="1"/>
  <c r="D18" i="4" s="1"/>
  <c r="L57" i="1"/>
  <c r="L58" i="1"/>
  <c r="L25" i="1"/>
  <c r="L31" i="1"/>
  <c r="K27" i="1"/>
  <c r="D15" i="4" s="1"/>
  <c r="L32" i="1"/>
  <c r="L41" i="1"/>
  <c r="L50" i="1"/>
  <c r="L40" i="1"/>
  <c r="L47" i="1"/>
  <c r="L43" i="1"/>
  <c r="L39" i="1"/>
  <c r="L48" i="1"/>
  <c r="L49" i="1"/>
  <c r="L33" i="1"/>
  <c r="L34" i="1"/>
  <c r="L26" i="1"/>
  <c r="L51" i="1"/>
  <c r="L38" i="1"/>
  <c r="AD38" i="4" l="1"/>
  <c r="Y67" i="4"/>
  <c r="G67" i="4"/>
  <c r="AB50" i="4"/>
  <c r="Q67" i="4"/>
  <c r="AB27" i="4"/>
  <c r="AB32" i="4"/>
  <c r="L1038" i="1"/>
  <c r="AB39" i="4"/>
  <c r="Z67" i="4"/>
  <c r="E61" i="4"/>
  <c r="H67" i="4"/>
  <c r="W18" i="4"/>
  <c r="S18" i="4"/>
  <c r="O18" i="4"/>
  <c r="K18" i="4"/>
  <c r="E18" i="4"/>
  <c r="G18" i="4"/>
  <c r="AB18" i="4" s="1"/>
  <c r="R67" i="4"/>
  <c r="AD27" i="4"/>
  <c r="AF27" i="4" s="1"/>
  <c r="AG27" i="4" s="1"/>
  <c r="AF23" i="4"/>
  <c r="AG23" i="4" s="1"/>
  <c r="AD65" i="4"/>
  <c r="AB29" i="4"/>
  <c r="AD32" i="4"/>
  <c r="AF32" i="4" s="1"/>
  <c r="AG32" i="4" s="1"/>
  <c r="AD24" i="4"/>
  <c r="AD42" i="4"/>
  <c r="AD39" i="4"/>
  <c r="K67" i="4"/>
  <c r="K1203" i="1"/>
  <c r="AD21" i="4"/>
  <c r="O67" i="4"/>
  <c r="AB38" i="4"/>
  <c r="AF38" i="4" s="1"/>
  <c r="AG38" i="4" s="1"/>
  <c r="AB36" i="4"/>
  <c r="AB48" i="4"/>
  <c r="AD22" i="4"/>
  <c r="AB31" i="4"/>
  <c r="AF31" i="4" s="1"/>
  <c r="AG31" i="4" s="1"/>
  <c r="AD37" i="4"/>
  <c r="AD34" i="4"/>
  <c r="AB40" i="4"/>
  <c r="U19" i="4"/>
  <c r="Q19" i="4"/>
  <c r="I19" i="4"/>
  <c r="M19" i="4"/>
  <c r="Y19" i="4"/>
  <c r="AB26" i="4"/>
  <c r="AD40" i="4"/>
  <c r="E67" i="4"/>
  <c r="AD46" i="4"/>
  <c r="U16" i="4"/>
  <c r="Y16" i="4"/>
  <c r="Q16" i="4"/>
  <c r="M16" i="4"/>
  <c r="I16" i="4"/>
  <c r="AD36" i="4"/>
  <c r="S16" i="4"/>
  <c r="G16" i="4"/>
  <c r="W16" i="4"/>
  <c r="O16" i="4"/>
  <c r="K16" i="4"/>
  <c r="E16" i="4"/>
  <c r="AD26" i="4"/>
  <c r="M67" i="4"/>
  <c r="U15" i="4"/>
  <c r="M15" i="4"/>
  <c r="D14" i="4"/>
  <c r="D52" i="4" s="1"/>
  <c r="D54" i="4" s="1"/>
  <c r="D56" i="4" s="1"/>
  <c r="Y15" i="4"/>
  <c r="I15" i="4"/>
  <c r="Q15" i="4"/>
  <c r="AB21" i="4"/>
  <c r="AD25" i="4"/>
  <c r="AD33" i="4"/>
  <c r="Y41" i="4"/>
  <c r="Q41" i="4"/>
  <c r="I41" i="4"/>
  <c r="U41" i="4"/>
  <c r="M41" i="4"/>
  <c r="E41" i="4"/>
  <c r="AB35" i="4"/>
  <c r="I67" i="4"/>
  <c r="AD45" i="4"/>
  <c r="AD28" i="4"/>
  <c r="AB37" i="4"/>
  <c r="AB65" i="4"/>
  <c r="U17" i="4"/>
  <c r="Y17" i="4"/>
  <c r="M17" i="4"/>
  <c r="Q17" i="4"/>
  <c r="I17" i="4"/>
  <c r="AB34" i="4"/>
  <c r="E44" i="4"/>
  <c r="AB46" i="4"/>
  <c r="AD49" i="4"/>
  <c r="AB64" i="4"/>
  <c r="AD64" i="4"/>
  <c r="AD63" i="4"/>
  <c r="Y18" i="4"/>
  <c r="M18" i="4"/>
  <c r="I18" i="4"/>
  <c r="Q18" i="4"/>
  <c r="U18" i="4"/>
  <c r="AD35" i="4"/>
  <c r="AD31" i="4"/>
  <c r="AB63" i="4"/>
  <c r="AB49" i="4"/>
  <c r="AB42" i="4"/>
  <c r="AB28" i="4"/>
  <c r="W19" i="4"/>
  <c r="E19" i="4"/>
  <c r="G19" i="4"/>
  <c r="O19" i="4"/>
  <c r="S19" i="4"/>
  <c r="K19" i="4"/>
  <c r="AB19" i="4"/>
  <c r="S67" i="4"/>
  <c r="AB24" i="4"/>
  <c r="AB62" i="4"/>
  <c r="W67" i="4"/>
  <c r="AD48" i="4"/>
  <c r="AB43" i="4"/>
  <c r="AB33" i="4"/>
  <c r="AB47" i="4"/>
  <c r="AF47" i="4" s="1"/>
  <c r="AG47" i="4" s="1"/>
  <c r="AB25" i="4"/>
  <c r="AD30" i="4"/>
  <c r="AD50" i="4"/>
  <c r="AB30" i="4"/>
  <c r="K17" i="4"/>
  <c r="E17" i="4"/>
  <c r="S17" i="4"/>
  <c r="G17" i="4"/>
  <c r="O17" i="4"/>
  <c r="W17" i="4"/>
  <c r="U67" i="4"/>
  <c r="AB45" i="4"/>
  <c r="C14" i="4"/>
  <c r="C52" i="4" s="1"/>
  <c r="K15" i="4"/>
  <c r="G15" i="4"/>
  <c r="S15" i="4"/>
  <c r="E15" i="4"/>
  <c r="W15" i="4"/>
  <c r="O15" i="4"/>
  <c r="AD29" i="4"/>
  <c r="AB22" i="4"/>
  <c r="AD62" i="4"/>
  <c r="AD43" i="4"/>
  <c r="L1130" i="1"/>
  <c r="L44" i="1"/>
  <c r="J61" i="1"/>
  <c r="J1134" i="1" s="1"/>
  <c r="L59" i="1"/>
  <c r="K61" i="1"/>
  <c r="K1135" i="1" s="1"/>
  <c r="K1155" i="1" s="1"/>
  <c r="L52" i="1"/>
  <c r="L35" i="1"/>
  <c r="L27" i="1"/>
  <c r="AD18" i="4" l="1"/>
  <c r="AF18" i="4" s="1"/>
  <c r="AG18" i="4" s="1"/>
  <c r="AF65" i="4"/>
  <c r="AG65" i="4" s="1"/>
  <c r="AF30" i="4"/>
  <c r="AG30" i="4" s="1"/>
  <c r="AF50" i="4"/>
  <c r="AG50" i="4" s="1"/>
  <c r="AF40" i="4"/>
  <c r="AG40" i="4" s="1"/>
  <c r="AF37" i="4"/>
  <c r="AG37" i="4" s="1"/>
  <c r="AF49" i="4"/>
  <c r="AG49" i="4" s="1"/>
  <c r="AF21" i="4"/>
  <c r="AG21" i="4" s="1"/>
  <c r="AF22" i="4"/>
  <c r="AG22" i="4" s="1"/>
  <c r="AF33" i="4"/>
  <c r="AG33" i="4" s="1"/>
  <c r="AF26" i="4"/>
  <c r="AG26" i="4" s="1"/>
  <c r="AD17" i="4"/>
  <c r="AF43" i="4"/>
  <c r="AG43" i="4" s="1"/>
  <c r="AF35" i="4"/>
  <c r="AG35" i="4" s="1"/>
  <c r="AF29" i="4"/>
  <c r="AG29" i="4" s="1"/>
  <c r="L67" i="4"/>
  <c r="O52" i="4"/>
  <c r="AD15" i="4"/>
  <c r="Y52" i="4"/>
  <c r="AB15" i="4"/>
  <c r="P67" i="4"/>
  <c r="S52" i="4"/>
  <c r="G52" i="4"/>
  <c r="K52" i="4"/>
  <c r="AF64" i="4"/>
  <c r="AG64" i="4" s="1"/>
  <c r="AD19" i="4"/>
  <c r="AF19" i="4" s="1"/>
  <c r="AG19" i="4" s="1"/>
  <c r="Q52" i="4"/>
  <c r="AD16" i="4"/>
  <c r="V67" i="4"/>
  <c r="N67" i="4"/>
  <c r="W52" i="4"/>
  <c r="I52" i="4"/>
  <c r="AF25" i="4"/>
  <c r="AG25" i="4" s="1"/>
  <c r="AF28" i="4"/>
  <c r="AG28" i="4" s="1"/>
  <c r="J67" i="4"/>
  <c r="AF42" i="4"/>
  <c r="AG42" i="4" s="1"/>
  <c r="E52" i="4"/>
  <c r="F18" i="4" s="1"/>
  <c r="C54" i="4"/>
  <c r="E54" i="4" s="1"/>
  <c r="E14" i="4"/>
  <c r="AF45" i="4"/>
  <c r="AG45" i="4" s="1"/>
  <c r="M52" i="4"/>
  <c r="E20" i="4"/>
  <c r="AF63" i="4"/>
  <c r="AG63" i="4" s="1"/>
  <c r="U52" i="4"/>
  <c r="AF34" i="4"/>
  <c r="AG34" i="4" s="1"/>
  <c r="AF46" i="4"/>
  <c r="AG46" i="4" s="1"/>
  <c r="X67" i="4"/>
  <c r="AD41" i="4"/>
  <c r="AF41" i="4" s="1"/>
  <c r="AG41" i="4" s="1"/>
  <c r="AB16" i="4"/>
  <c r="AF62" i="4"/>
  <c r="AG62" i="4" s="1"/>
  <c r="AF24" i="4"/>
  <c r="AG24" i="4" s="1"/>
  <c r="AF48" i="4"/>
  <c r="AG48" i="4" s="1"/>
  <c r="AB17" i="4"/>
  <c r="T67" i="4"/>
  <c r="AF36" i="4"/>
  <c r="AG36" i="4" s="1"/>
  <c r="AF39" i="4"/>
  <c r="AG39" i="4" s="1"/>
  <c r="J1154" i="1"/>
  <c r="K1137" i="1"/>
  <c r="L61" i="1"/>
  <c r="AF17" i="4" l="1"/>
  <c r="AG17" i="4" s="1"/>
  <c r="AF16" i="4"/>
  <c r="AG16" i="4" s="1"/>
  <c r="C56" i="4"/>
  <c r="E56" i="4" s="1"/>
  <c r="X52" i="4"/>
  <c r="W54" i="4"/>
  <c r="X54" i="4" s="1"/>
  <c r="P52" i="4"/>
  <c r="O54" i="4"/>
  <c r="P54" i="4" s="1"/>
  <c r="AD77" i="4"/>
  <c r="AB77" i="4"/>
  <c r="AF15" i="4"/>
  <c r="F22" i="4"/>
  <c r="F23" i="4"/>
  <c r="F42" i="4"/>
  <c r="F30" i="4"/>
  <c r="F35" i="4"/>
  <c r="F34" i="4"/>
  <c r="F26" i="4"/>
  <c r="F36" i="4"/>
  <c r="F46" i="4"/>
  <c r="F38" i="4"/>
  <c r="F33" i="4"/>
  <c r="F39" i="4"/>
  <c r="F47" i="4"/>
  <c r="F37" i="4"/>
  <c r="F64" i="4"/>
  <c r="F43" i="4"/>
  <c r="F45" i="4"/>
  <c r="F28" i="4"/>
  <c r="F32" i="4"/>
  <c r="F24" i="4"/>
  <c r="F21" i="4"/>
  <c r="F48" i="4"/>
  <c r="F29" i="4"/>
  <c r="F63" i="4"/>
  <c r="F27" i="4"/>
  <c r="F65" i="4"/>
  <c r="F49" i="4"/>
  <c r="F40" i="4"/>
  <c r="F62" i="4"/>
  <c r="F67" i="4" s="1"/>
  <c r="F31" i="4"/>
  <c r="F50" i="4"/>
  <c r="F25" i="4"/>
  <c r="R52" i="4"/>
  <c r="Q54" i="4"/>
  <c r="R54" i="4" s="1"/>
  <c r="Z52" i="4"/>
  <c r="Y54" i="4"/>
  <c r="Z54" i="4" s="1"/>
  <c r="J52" i="4"/>
  <c r="I54" i="4"/>
  <c r="J54" i="4" s="1"/>
  <c r="F41" i="4"/>
  <c r="F19" i="4"/>
  <c r="V52" i="4"/>
  <c r="U54" i="4"/>
  <c r="V54" i="4" s="1"/>
  <c r="L52" i="4"/>
  <c r="K54" i="4"/>
  <c r="L54" i="4" s="1"/>
  <c r="F17" i="4"/>
  <c r="H52" i="4"/>
  <c r="G54" i="4"/>
  <c r="H54" i="4" s="1"/>
  <c r="F15" i="4"/>
  <c r="F16" i="4"/>
  <c r="T52" i="4"/>
  <c r="S54" i="4"/>
  <c r="T54" i="4" s="1"/>
  <c r="N52" i="4"/>
  <c r="M54" i="4"/>
  <c r="N54" i="4" s="1"/>
  <c r="K1157" i="1"/>
  <c r="F52" i="4" l="1"/>
  <c r="Q56" i="4"/>
  <c r="Q57" i="4" s="1"/>
  <c r="R57" i="4" s="1"/>
  <c r="Y56" i="4"/>
  <c r="W56" i="4"/>
  <c r="Y57" i="4" s="1"/>
  <c r="Z57" i="4" s="1"/>
  <c r="G56" i="4"/>
  <c r="K56" i="4"/>
  <c r="U56" i="4"/>
  <c r="O56" i="4"/>
  <c r="S56" i="4"/>
  <c r="I56" i="4"/>
  <c r="AF77" i="4"/>
  <c r="AG15" i="4"/>
  <c r="AG77" i="4" s="1"/>
  <c r="I57" i="4"/>
  <c r="J57" i="4" s="1"/>
  <c r="J58" i="4" s="1"/>
  <c r="M56" i="4"/>
  <c r="M57" i="4" s="1"/>
  <c r="N57" i="4" s="1"/>
  <c r="U57" i="4"/>
  <c r="V57" i="4" s="1"/>
  <c r="E1212" i="1"/>
  <c r="N58" i="4" l="1"/>
  <c r="R58" i="4" s="1"/>
  <c r="V58" i="4" s="1"/>
  <c r="Z58" i="4" s="1"/>
  <c r="E1218" i="1"/>
  <c r="C68" i="4" l="1"/>
  <c r="J1220" i="1"/>
  <c r="J1228" i="1" s="1"/>
  <c r="K1221" i="1"/>
  <c r="K1229" i="1" s="1"/>
  <c r="K1223" i="1"/>
  <c r="K1231" i="1" l="1"/>
  <c r="Y69" i="4"/>
  <c r="Q69" i="4"/>
  <c r="C69" i="4"/>
  <c r="G69" i="4"/>
  <c r="D69" i="4"/>
  <c r="D71" i="4" s="1"/>
  <c r="D76" i="4" s="1"/>
  <c r="K69" i="4"/>
  <c r="O69" i="4"/>
  <c r="M69" i="4"/>
  <c r="S69" i="4"/>
  <c r="I69" i="4"/>
  <c r="W69" i="4"/>
  <c r="U69" i="4"/>
  <c r="V69" i="4" l="1"/>
  <c r="U71" i="4"/>
  <c r="U76" i="4" s="1"/>
  <c r="X69" i="4"/>
  <c r="W71" i="4"/>
  <c r="J69" i="4"/>
  <c r="I71" i="4"/>
  <c r="I76" i="4" s="1"/>
  <c r="T69" i="4"/>
  <c r="S71" i="4"/>
  <c r="N69" i="4"/>
  <c r="M71" i="4"/>
  <c r="M76" i="4" s="1"/>
  <c r="P69" i="4"/>
  <c r="O71" i="4"/>
  <c r="K71" i="4"/>
  <c r="L69" i="4"/>
  <c r="H69" i="4"/>
  <c r="G71" i="4"/>
  <c r="C71" i="4"/>
  <c r="E69" i="4"/>
  <c r="Q71" i="4"/>
  <c r="Q76" i="4" s="1"/>
  <c r="R69" i="4"/>
  <c r="Z69" i="4"/>
  <c r="Y71" i="4"/>
  <c r="Y76" i="4" s="1"/>
  <c r="U72" i="4" l="1"/>
  <c r="S76" i="4"/>
  <c r="U77" i="4" s="1"/>
  <c r="E71" i="4"/>
  <c r="C76" i="4"/>
  <c r="I72" i="4"/>
  <c r="J72" i="4" s="1"/>
  <c r="J73" i="4" s="1"/>
  <c r="G76" i="4"/>
  <c r="I77" i="4" s="1"/>
  <c r="M72" i="4"/>
  <c r="N72" i="4" s="1"/>
  <c r="N73" i="4" s="1"/>
  <c r="K76" i="4"/>
  <c r="M77" i="4" s="1"/>
  <c r="Q72" i="4"/>
  <c r="R72" i="4" s="1"/>
  <c r="R73" i="4" s="1"/>
  <c r="O76" i="4"/>
  <c r="Q77" i="4" s="1"/>
  <c r="Y72" i="4"/>
  <c r="Z72" i="4" s="1"/>
  <c r="Z73" i="4" s="1"/>
  <c r="W76" i="4"/>
  <c r="Y77" i="4" s="1"/>
  <c r="E76" i="4" l="1"/>
  <c r="AE77" i="4"/>
  <c r="AC77" i="4"/>
  <c r="V72" i="4"/>
  <c r="V73" i="4" s="1"/>
  <c r="J77" i="4" l="1"/>
  <c r="N77" i="4" s="1"/>
  <c r="R77" i="4" s="1"/>
  <c r="V77" i="4" s="1"/>
  <c r="Z77" i="4" s="1"/>
</calcChain>
</file>

<file path=xl/sharedStrings.xml><?xml version="1.0" encoding="utf-8"?>
<sst xmlns="http://schemas.openxmlformats.org/spreadsheetml/2006/main" count="3397" uniqueCount="2147">
  <si>
    <t>ORÇAMENTO DISCRIMINADO GLOBAL - MATERIAL E MÃO DE OBRA</t>
  </si>
  <si>
    <t xml:space="preserve">DISCRIMINAÇÃO </t>
  </si>
  <si>
    <t>UNID.</t>
  </si>
  <si>
    <t>QTDE.</t>
  </si>
  <si>
    <t>MATER. UNIT. (R$)</t>
  </si>
  <si>
    <t>M.D.O. UNIT. (R$)</t>
  </si>
  <si>
    <t>TOTAL UNIT. 
(R$)</t>
  </si>
  <si>
    <t>MATER. TOTAL (R$)</t>
  </si>
  <si>
    <t>M.D.O. TOTAL (R$)</t>
  </si>
  <si>
    <t>TOTAL ÍTEM (R$)</t>
  </si>
  <si>
    <t>1.1</t>
  </si>
  <si>
    <t>m²</t>
  </si>
  <si>
    <t>m</t>
  </si>
  <si>
    <t>TOTAIS</t>
  </si>
  <si>
    <t>2.1</t>
  </si>
  <si>
    <t>3.1</t>
  </si>
  <si>
    <t>VALOR TOTAL DO ORÇAMENTO</t>
  </si>
  <si>
    <t>COMPOSIÇÃO DO BDI - OBRA</t>
  </si>
  <si>
    <t>DESCRIÇÃO</t>
  </si>
  <si>
    <t>Garantia/Seguro (S)</t>
  </si>
  <si>
    <t xml:space="preserve">Risco (R) </t>
  </si>
  <si>
    <t>Administração Central (AC)</t>
  </si>
  <si>
    <t>Lucro (L)</t>
  </si>
  <si>
    <t>Tributos (I)</t>
  </si>
  <si>
    <t>COFINS</t>
  </si>
  <si>
    <t>PIS</t>
  </si>
  <si>
    <t>BDI A SER APLICADO</t>
  </si>
  <si>
    <t>BDI APLICADO SOBRE O  TOTAL DE MATERIAL - Obra</t>
  </si>
  <si>
    <t>BDI APLICADO SOBRE O TOTAL DE MÃO DE OBRA - Obra</t>
  </si>
  <si>
    <t>VALOR TOTAL DO BDI - OBRA</t>
  </si>
  <si>
    <t>3.2</t>
  </si>
  <si>
    <t>CUSTO UNITÁRIO</t>
  </si>
  <si>
    <t>CUSTO TOTAL</t>
  </si>
  <si>
    <t xml:space="preserve">Fórmula para determinação do BDI </t>
  </si>
  <si>
    <t>Conforme determinação do Acórdão 2.622/2013-TCU-Plenário)</t>
  </si>
  <si>
    <t>2.2</t>
  </si>
  <si>
    <t>4.1</t>
  </si>
  <si>
    <t>CRONOGRAMA FÍSICO-FINANCEIRO</t>
  </si>
  <si>
    <t>%</t>
  </si>
  <si>
    <t>(R$)</t>
  </si>
  <si>
    <t>Despesas Financeiras (DF)</t>
  </si>
  <si>
    <t>CPRB (Contribuição Previdenciária sobre a Receita Bruta)</t>
  </si>
  <si>
    <t>PISOS</t>
  </si>
  <si>
    <t>ESQUADRIAS</t>
  </si>
  <si>
    <t>1.2</t>
  </si>
  <si>
    <t>1.3</t>
  </si>
  <si>
    <t>1.4</t>
  </si>
  <si>
    <t>1.5</t>
  </si>
  <si>
    <t>m³</t>
  </si>
  <si>
    <t>COBERTURA</t>
  </si>
  <si>
    <t>SERRALHERIA</t>
  </si>
  <si>
    <t>Kg</t>
  </si>
  <si>
    <t>FOTOVOLTAICO</t>
  </si>
  <si>
    <t>un</t>
  </si>
  <si>
    <t xml:space="preserve">un </t>
  </si>
  <si>
    <t>MATERIAL</t>
  </si>
  <si>
    <t>MÃO DE OBRA</t>
  </si>
  <si>
    <t>UO:</t>
  </si>
  <si>
    <t>Obra:</t>
  </si>
  <si>
    <t>PAISAGISMO</t>
  </si>
  <si>
    <t>DRENAGEM</t>
  </si>
  <si>
    <t/>
  </si>
  <si>
    <t>Ensaio de resistência a compressão dos blocos de concreto</t>
  </si>
  <si>
    <t>Disjuntor Caixa Moldada, tripolar, corrente nominal 100A, Corrente de interrupção (Ik) 18kA.</t>
  </si>
  <si>
    <t>SERVIÇOS INICIAIS E ADMINISTRAÇÃO</t>
  </si>
  <si>
    <t>1.1.1</t>
  </si>
  <si>
    <t>1.2.1</t>
  </si>
  <si>
    <t>1.2.2</t>
  </si>
  <si>
    <t>2.1.1</t>
  </si>
  <si>
    <t>2.1.2</t>
  </si>
  <si>
    <t>2.1.3</t>
  </si>
  <si>
    <t>2.1.4</t>
  </si>
  <si>
    <t>2.1.5</t>
  </si>
  <si>
    <t>2.1.7</t>
  </si>
  <si>
    <t>1.2.3</t>
  </si>
  <si>
    <t>1.2.4</t>
  </si>
  <si>
    <t>1.2.5</t>
  </si>
  <si>
    <t>3.3</t>
  </si>
  <si>
    <t>3.4</t>
  </si>
  <si>
    <t>3.5</t>
  </si>
  <si>
    <t>3.6</t>
  </si>
  <si>
    <t>1.3.1</t>
  </si>
  <si>
    <t>1.4.1</t>
  </si>
  <si>
    <t>1.4.2</t>
  </si>
  <si>
    <t>1.4.3</t>
  </si>
  <si>
    <t>1.4.4</t>
  </si>
  <si>
    <t>1.4.5</t>
  </si>
  <si>
    <t>1.5.1</t>
  </si>
  <si>
    <t>1.5.2</t>
  </si>
  <si>
    <t>3.1.1</t>
  </si>
  <si>
    <t>3.1.2</t>
  </si>
  <si>
    <t>3.2.1</t>
  </si>
  <si>
    <t>3.3.1</t>
  </si>
  <si>
    <t>3.4.1</t>
  </si>
  <si>
    <t>3.4.2</t>
  </si>
  <si>
    <t>3.5.1</t>
  </si>
  <si>
    <t>3.5.1.1</t>
  </si>
  <si>
    <t>3.5.1.2</t>
  </si>
  <si>
    <t>3.5.1.3</t>
  </si>
  <si>
    <t>3.6.1</t>
  </si>
  <si>
    <t>3.6.1.1</t>
  </si>
  <si>
    <t>4.1.1</t>
  </si>
  <si>
    <t>4.1.2</t>
  </si>
  <si>
    <t>4.1.3</t>
  </si>
  <si>
    <t>4.1.4</t>
  </si>
  <si>
    <t>4.1.5</t>
  </si>
  <si>
    <t>4.1.6</t>
  </si>
  <si>
    <t>4.2</t>
  </si>
  <si>
    <t>4.2.1</t>
  </si>
  <si>
    <t>4.2.2</t>
  </si>
  <si>
    <t>4.2.3</t>
  </si>
  <si>
    <t>4.2.4</t>
  </si>
  <si>
    <t>4.3</t>
  </si>
  <si>
    <t>4.3.1</t>
  </si>
  <si>
    <t>4.3.2</t>
  </si>
  <si>
    <t>4.3.3</t>
  </si>
  <si>
    <t>4.3.4</t>
  </si>
  <si>
    <t>4.4</t>
  </si>
  <si>
    <t>4.4.1</t>
  </si>
  <si>
    <t>4.4.2</t>
  </si>
  <si>
    <t>2.1.8</t>
  </si>
  <si>
    <t>ACESSIBILIDADE</t>
  </si>
  <si>
    <t>PAVIMENTO</t>
  </si>
  <si>
    <t>Pintura do meio Fio com tinta Acrílica para piso alto tráfego</t>
  </si>
  <si>
    <t>1.1.2</t>
  </si>
  <si>
    <t xml:space="preserve">
</t>
  </si>
  <si>
    <t>4.1.7</t>
  </si>
  <si>
    <t>PLANILHA ORÇAMENTÁRIA</t>
  </si>
  <si>
    <r>
      <t>OBSERVAÇÕES:</t>
    </r>
    <r>
      <rPr>
        <sz val="10"/>
        <rFont val="Arial"/>
        <family val="2"/>
      </rPr>
      <t xml:space="preserve"> </t>
    </r>
  </si>
  <si>
    <t xml:space="preserve">1 - As informações mínimas que deverão constar da planilha são: Númeração do Item, Discriminação, </t>
  </si>
  <si>
    <t xml:space="preserve">  Unidade,  Quantidade,  Custo Unitário do material,  Custo Unitário de Mão de Obra,  Custo total  do</t>
  </si>
  <si>
    <t xml:space="preserve">  Material por item, Custo total de Mão de Obra por Item, Subtotais de  Material, subtotais de Mão de</t>
  </si>
  <si>
    <t xml:space="preserve">  Obra, Total Geral de Material, Total Geral de Mão de Obra e Total Geral do Orçamento.</t>
  </si>
  <si>
    <t>2 - A Planilha orçamentária abaixo deverá ser apresentada utilizando papel timbrado da empresa;</t>
  </si>
  <si>
    <t>3 - Os Valores constantes na planilha deverão ser o valores de mercado, sem a aplicação do BDI;</t>
  </si>
  <si>
    <t xml:space="preserve">4 - O BDI deverá estar destacado ao final da tabela,  com o preenchimento dos campos  específicos, </t>
  </si>
  <si>
    <t>conforme abaixo. A composição do BDI aplicado deverá ser detalhada.</t>
  </si>
  <si>
    <t>5 - Os itens elencados abaixo são referentes a obra ora em licitação, e servirão de referências</t>
  </si>
  <si>
    <t xml:space="preserve">  para cotação. Alterações nos itens e quantidades, somente poderão ocorrer com autorização da</t>
  </si>
  <si>
    <t>Comissão Permanente de Licitação.</t>
  </si>
  <si>
    <t>Sesc Pousada Rural</t>
  </si>
  <si>
    <t>Reforma e Ampliação do Restaurante e revitalização do estacionamento frontal do SPR</t>
  </si>
  <si>
    <t>1.1.3</t>
  </si>
  <si>
    <t>1.3.2</t>
  </si>
  <si>
    <t>1.3.3</t>
  </si>
  <si>
    <t>1.3.4</t>
  </si>
  <si>
    <t>1.3.5</t>
  </si>
  <si>
    <t>1.3.6</t>
  </si>
  <si>
    <t>1.5.2.1</t>
  </si>
  <si>
    <t>1.5.2.2</t>
  </si>
  <si>
    <t>2.1.6</t>
  </si>
  <si>
    <t>2.1.9</t>
  </si>
  <si>
    <t>2.1.10</t>
  </si>
  <si>
    <t>2.1.11</t>
  </si>
  <si>
    <t>2.1.12</t>
  </si>
  <si>
    <t>2.1.13</t>
  </si>
  <si>
    <t>2.1.14</t>
  </si>
  <si>
    <t>2.1.15</t>
  </si>
  <si>
    <t>2.1.16</t>
  </si>
  <si>
    <t>2.1.17</t>
  </si>
  <si>
    <t>2.1.18</t>
  </si>
  <si>
    <t>2.1.19</t>
  </si>
  <si>
    <t>2.1.20</t>
  </si>
  <si>
    <t>2.1.21</t>
  </si>
  <si>
    <t>2.1.22</t>
  </si>
  <si>
    <t>2.1.23</t>
  </si>
  <si>
    <t>2.1.24</t>
  </si>
  <si>
    <t>2.1.25</t>
  </si>
  <si>
    <t>2.1.26</t>
  </si>
  <si>
    <t>2.1.27</t>
  </si>
  <si>
    <t>2.2.1</t>
  </si>
  <si>
    <t>2.2.1.1</t>
  </si>
  <si>
    <t>2.2.1.1.1</t>
  </si>
  <si>
    <t>2.2.1.1.2</t>
  </si>
  <si>
    <t>2.2.1.1.3</t>
  </si>
  <si>
    <t>2.2.1.1.4</t>
  </si>
  <si>
    <t>2.2.1.1.5</t>
  </si>
  <si>
    <t>2.2.1.1.6</t>
  </si>
  <si>
    <t>2.2.1.1.7</t>
  </si>
  <si>
    <t>2.2.1.2</t>
  </si>
  <si>
    <t>2.2.1.2.1</t>
  </si>
  <si>
    <t>2.2.1.2.2</t>
  </si>
  <si>
    <t>2.2.1.2.3</t>
  </si>
  <si>
    <t>2.2.1.2.4</t>
  </si>
  <si>
    <t>2.2.1.3</t>
  </si>
  <si>
    <t>2.2.1.3.1</t>
  </si>
  <si>
    <t>2.2.1.3.2</t>
  </si>
  <si>
    <t>2.2.1.3.3</t>
  </si>
  <si>
    <t>2.2.1.3.4</t>
  </si>
  <si>
    <t>2.2.1.3.5</t>
  </si>
  <si>
    <t>2.2.1.4</t>
  </si>
  <si>
    <t>2.2.1.4.1</t>
  </si>
  <si>
    <t>2.2.1.4.2</t>
  </si>
  <si>
    <t>2.2.1.4.3</t>
  </si>
  <si>
    <t>2.2.1.4.4</t>
  </si>
  <si>
    <t>2.2.1.4.5</t>
  </si>
  <si>
    <t>2.2.1.4.6</t>
  </si>
  <si>
    <t>2.2.1.4.7</t>
  </si>
  <si>
    <t>2.2.1.4.8</t>
  </si>
  <si>
    <t>2.2.1.5</t>
  </si>
  <si>
    <t>2.2.1.5.1</t>
  </si>
  <si>
    <t>2.2.1.5.2</t>
  </si>
  <si>
    <t>2.2.1.5.3</t>
  </si>
  <si>
    <t>2.2.2</t>
  </si>
  <si>
    <t>2.2.2.1</t>
  </si>
  <si>
    <t>2.2.2.1.1</t>
  </si>
  <si>
    <t>2.2.2.1.2</t>
  </si>
  <si>
    <t>2.2.2.1.3</t>
  </si>
  <si>
    <t>2.2.2.1.4</t>
  </si>
  <si>
    <t>2.2.2.1.5</t>
  </si>
  <si>
    <t>2.2.2.1.6</t>
  </si>
  <si>
    <t>2.2.2.2</t>
  </si>
  <si>
    <t>2.2.2.2.1</t>
  </si>
  <si>
    <t>2.2.2.2.2</t>
  </si>
  <si>
    <t>2.2.2.2.3</t>
  </si>
  <si>
    <t>2.2.2.2.4</t>
  </si>
  <si>
    <t>2.2.2.2.5</t>
  </si>
  <si>
    <t>2.2.2.2.6</t>
  </si>
  <si>
    <t>2.2.2.2.7</t>
  </si>
  <si>
    <t>2.2.2.2.8</t>
  </si>
  <si>
    <t>2.2.2.3</t>
  </si>
  <si>
    <t>2.2.2.3.1</t>
  </si>
  <si>
    <t>2.2.2.3.2</t>
  </si>
  <si>
    <t>2.2.2.3.3</t>
  </si>
  <si>
    <t>2.2.2.3.4</t>
  </si>
  <si>
    <t>2.2.2.3.5</t>
  </si>
  <si>
    <t>2.2.2.3.6</t>
  </si>
  <si>
    <t>2.2.2.3.7</t>
  </si>
  <si>
    <t>2.2.2.3.8</t>
  </si>
  <si>
    <t>2.2.2.4</t>
  </si>
  <si>
    <t>2.2.2.4.1</t>
  </si>
  <si>
    <t>2.2.2.4.2</t>
  </si>
  <si>
    <t>2.2.2.4.3</t>
  </si>
  <si>
    <t>2.2.2.4.4</t>
  </si>
  <si>
    <t>2.2.2.5</t>
  </si>
  <si>
    <t>2.2.2.5.1</t>
  </si>
  <si>
    <t>2.2.2.5.2</t>
  </si>
  <si>
    <t>2.2.2.5.3</t>
  </si>
  <si>
    <t>2.2.2.5.4</t>
  </si>
  <si>
    <t>2.3</t>
  </si>
  <si>
    <t>2.3.1</t>
  </si>
  <si>
    <t>2.4</t>
  </si>
  <si>
    <t>2.4.1</t>
  </si>
  <si>
    <t>2.4.1.1</t>
  </si>
  <si>
    <t>2.4.1.2</t>
  </si>
  <si>
    <t>2.4.1.3</t>
  </si>
  <si>
    <t>2.4.1.4</t>
  </si>
  <si>
    <t>2.4.1.5</t>
  </si>
  <si>
    <t>2.4.1.6</t>
  </si>
  <si>
    <t>2.4.1.7</t>
  </si>
  <si>
    <t>2.4.2</t>
  </si>
  <si>
    <t>2.4.2.1</t>
  </si>
  <si>
    <t>2.4.2.2</t>
  </si>
  <si>
    <t>2.4.3</t>
  </si>
  <si>
    <t>2.4.3.1</t>
  </si>
  <si>
    <t>2.4.3.2</t>
  </si>
  <si>
    <t>2.4.3.3</t>
  </si>
  <si>
    <t>2.4.3.4</t>
  </si>
  <si>
    <t>2.4.3.5</t>
  </si>
  <si>
    <t>2.5</t>
  </si>
  <si>
    <t>2.5.1</t>
  </si>
  <si>
    <t>2.5.2</t>
  </si>
  <si>
    <t>2.5.3</t>
  </si>
  <si>
    <t>2.5.4</t>
  </si>
  <si>
    <t>2.5.5</t>
  </si>
  <si>
    <t>2.5.6</t>
  </si>
  <si>
    <t>2.5.7</t>
  </si>
  <si>
    <t>2.5.8</t>
  </si>
  <si>
    <t>2.5.9</t>
  </si>
  <si>
    <t>2.6</t>
  </si>
  <si>
    <t>2.6.1</t>
  </si>
  <si>
    <t>2.6.1.1</t>
  </si>
  <si>
    <t>2.6.1.2</t>
  </si>
  <si>
    <t>2.6.1.3</t>
  </si>
  <si>
    <t>2.6.1.4</t>
  </si>
  <si>
    <t>2.6.1.5</t>
  </si>
  <si>
    <t>2.6.1.6</t>
  </si>
  <si>
    <t>2.6.2</t>
  </si>
  <si>
    <t>2.6.2.1</t>
  </si>
  <si>
    <t>2.6.2.2</t>
  </si>
  <si>
    <t>2.6.2.3</t>
  </si>
  <si>
    <t>2.6.2.4</t>
  </si>
  <si>
    <t>2.6.2.5</t>
  </si>
  <si>
    <t>2.7</t>
  </si>
  <si>
    <t>2.7.1</t>
  </si>
  <si>
    <t>2.7.1.1</t>
  </si>
  <si>
    <t>2.7.1.2</t>
  </si>
  <si>
    <t>2.7.1.3</t>
  </si>
  <si>
    <t>2.7.1.4</t>
  </si>
  <si>
    <t>2.7.1.5</t>
  </si>
  <si>
    <t>2.7.1.6</t>
  </si>
  <si>
    <t>2.7.2</t>
  </si>
  <si>
    <t>2.7.2.1</t>
  </si>
  <si>
    <t>2.7.2.2</t>
  </si>
  <si>
    <t>2.7.2.3</t>
  </si>
  <si>
    <t>2.7.2.4</t>
  </si>
  <si>
    <t>2.7.3</t>
  </si>
  <si>
    <t>2.7.3.1</t>
  </si>
  <si>
    <t>2.8</t>
  </si>
  <si>
    <t>2.8.1</t>
  </si>
  <si>
    <t>2.8.1.1</t>
  </si>
  <si>
    <t>2.8.2</t>
  </si>
  <si>
    <t>2.8.2.1</t>
  </si>
  <si>
    <t>2.8.2.1.1</t>
  </si>
  <si>
    <t>2.8.2.1.2</t>
  </si>
  <si>
    <t>2.8.2.1.3</t>
  </si>
  <si>
    <t>2.8.2.1.4</t>
  </si>
  <si>
    <t>2.8.2.1.5</t>
  </si>
  <si>
    <t>2.8.2.1.6</t>
  </si>
  <si>
    <t>2.8.2.1.7</t>
  </si>
  <si>
    <t>2.8.2.2</t>
  </si>
  <si>
    <t>2.8.2.2.1</t>
  </si>
  <si>
    <t>2.8.2.2.2</t>
  </si>
  <si>
    <t>2.8.2.2.3</t>
  </si>
  <si>
    <t>2.8.2.3</t>
  </si>
  <si>
    <t>2.8.2.3.1</t>
  </si>
  <si>
    <t>2.8.2.3.2</t>
  </si>
  <si>
    <t>2.8.2.3.3</t>
  </si>
  <si>
    <t>2.8.2.3.4</t>
  </si>
  <si>
    <t>2.8.2.4</t>
  </si>
  <si>
    <t>2.8.2.4.1</t>
  </si>
  <si>
    <t>2.8.2.4.2</t>
  </si>
  <si>
    <t>2.8.2.4.3</t>
  </si>
  <si>
    <t>2.8.2.4.4</t>
  </si>
  <si>
    <t>2.8.2.4.5</t>
  </si>
  <si>
    <t>2.8.2.4.6</t>
  </si>
  <si>
    <t>2.8.2.4.7</t>
  </si>
  <si>
    <t>2.8.3</t>
  </si>
  <si>
    <t>2.8.3.1</t>
  </si>
  <si>
    <t>2.8.3.2</t>
  </si>
  <si>
    <t>2.8.3.3</t>
  </si>
  <si>
    <t>2.8.3.4</t>
  </si>
  <si>
    <t>2.8.4</t>
  </si>
  <si>
    <t>2.8.4.1</t>
  </si>
  <si>
    <t>2.8.4.2</t>
  </si>
  <si>
    <t>2.8.5</t>
  </si>
  <si>
    <t>2.8.5.1</t>
  </si>
  <si>
    <t>2.8.5.2</t>
  </si>
  <si>
    <t>2.8.5.3</t>
  </si>
  <si>
    <t>2.8.5.4</t>
  </si>
  <si>
    <t>2.8.5.5</t>
  </si>
  <si>
    <t>2.8.5.6</t>
  </si>
  <si>
    <t>2.8.6</t>
  </si>
  <si>
    <t>2.8.6.1</t>
  </si>
  <si>
    <t>2.8.6.1.1</t>
  </si>
  <si>
    <t>2.8.6.1.2</t>
  </si>
  <si>
    <t>2.8.6.1.3</t>
  </si>
  <si>
    <t>2.8.6.1.4</t>
  </si>
  <si>
    <t>2.8.6.1.5</t>
  </si>
  <si>
    <t>2.8.6.1.6</t>
  </si>
  <si>
    <t>2.8.6.2</t>
  </si>
  <si>
    <t>2.8.6.2.1</t>
  </si>
  <si>
    <t>2.8.6.3</t>
  </si>
  <si>
    <t>2.8.6.3.1</t>
  </si>
  <si>
    <t>2.8.6.3.2</t>
  </si>
  <si>
    <t>2.8.7</t>
  </si>
  <si>
    <t>2.8.7.1</t>
  </si>
  <si>
    <t>2.8.7.2</t>
  </si>
  <si>
    <t>2.9</t>
  </si>
  <si>
    <t>2.9.1</t>
  </si>
  <si>
    <t>2.9.1.1</t>
  </si>
  <si>
    <t>2.9.1.2</t>
  </si>
  <si>
    <t>2.9.2</t>
  </si>
  <si>
    <t>2.9.2.1</t>
  </si>
  <si>
    <t>2.9.2.2</t>
  </si>
  <si>
    <t>2.10</t>
  </si>
  <si>
    <t>2.10.1</t>
  </si>
  <si>
    <t>2.10.2</t>
  </si>
  <si>
    <t>2.10.3</t>
  </si>
  <si>
    <t>2.10.4</t>
  </si>
  <si>
    <t>2.10.5</t>
  </si>
  <si>
    <t>2.10.6</t>
  </si>
  <si>
    <t>2.11</t>
  </si>
  <si>
    <t>2.11.1</t>
  </si>
  <si>
    <t>2.11.2</t>
  </si>
  <si>
    <t>2.11.3</t>
  </si>
  <si>
    <t>2.11.4</t>
  </si>
  <si>
    <t>2.11.5</t>
  </si>
  <si>
    <t>2.11.6</t>
  </si>
  <si>
    <t>2.11.7</t>
  </si>
  <si>
    <t>2.11.8</t>
  </si>
  <si>
    <t>2.11.9</t>
  </si>
  <si>
    <t>2.12</t>
  </si>
  <si>
    <t>2.12.1</t>
  </si>
  <si>
    <t>2.12.2</t>
  </si>
  <si>
    <t>2.13</t>
  </si>
  <si>
    <t>2.13.1</t>
  </si>
  <si>
    <t>2.13.1.1</t>
  </si>
  <si>
    <t>2.13.1.2</t>
  </si>
  <si>
    <t>2.13.1.3</t>
  </si>
  <si>
    <t>2.13.1.4</t>
  </si>
  <si>
    <t>2.13.1.5</t>
  </si>
  <si>
    <t>2.13.1.6</t>
  </si>
  <si>
    <t>2.13.1.7</t>
  </si>
  <si>
    <t>2.13.1.8</t>
  </si>
  <si>
    <t>2.13.1.9</t>
  </si>
  <si>
    <t>2.13.2</t>
  </si>
  <si>
    <t>2.13.2.1</t>
  </si>
  <si>
    <t>2.13.2.2</t>
  </si>
  <si>
    <t>2.13.2.3</t>
  </si>
  <si>
    <t>2.13.2.4</t>
  </si>
  <si>
    <t>2.13.2.5</t>
  </si>
  <si>
    <t>2.13.2.6</t>
  </si>
  <si>
    <t>2.13.3</t>
  </si>
  <si>
    <t>2.13.3.1</t>
  </si>
  <si>
    <t>2.13.4</t>
  </si>
  <si>
    <t>2.13.4.1</t>
  </si>
  <si>
    <t>2.13.4.2</t>
  </si>
  <si>
    <t>2.14</t>
  </si>
  <si>
    <t>2.14.1</t>
  </si>
  <si>
    <t>2.14.1.1</t>
  </si>
  <si>
    <t>2.14.1.2</t>
  </si>
  <si>
    <t>2.14.1.3</t>
  </si>
  <si>
    <t>2.14.1.4</t>
  </si>
  <si>
    <t>2.14.1.5</t>
  </si>
  <si>
    <t>2.14.1.6</t>
  </si>
  <si>
    <t>2.14.1.7</t>
  </si>
  <si>
    <t>2.14.1.8</t>
  </si>
  <si>
    <t>2.14.2</t>
  </si>
  <si>
    <t>2.14.2.1</t>
  </si>
  <si>
    <t>2.14.2.2</t>
  </si>
  <si>
    <t>2.14.2.3</t>
  </si>
  <si>
    <t>2.14.2.4</t>
  </si>
  <si>
    <t>2.14.2.5</t>
  </si>
  <si>
    <t>2.14.2.6</t>
  </si>
  <si>
    <t>2.14.3</t>
  </si>
  <si>
    <t>2.14.3.1</t>
  </si>
  <si>
    <t>2.14.3.2</t>
  </si>
  <si>
    <t>2.14.3.3</t>
  </si>
  <si>
    <t>2.14.3.4</t>
  </si>
  <si>
    <t>2.14.3.5</t>
  </si>
  <si>
    <t>2.14.3.6</t>
  </si>
  <si>
    <t>2.14.3.7</t>
  </si>
  <si>
    <t>2.14.3.8</t>
  </si>
  <si>
    <t>2.14.3.9</t>
  </si>
  <si>
    <t>2.14.3.10</t>
  </si>
  <si>
    <t>2.14.3.11</t>
  </si>
  <si>
    <t>2.14.3.12</t>
  </si>
  <si>
    <t>2.14.3.13</t>
  </si>
  <si>
    <t>2.14.3.14</t>
  </si>
  <si>
    <t>2.14.3.15</t>
  </si>
  <si>
    <t>2.14.4</t>
  </si>
  <si>
    <t>2.14.4.1</t>
  </si>
  <si>
    <t>2.14.4.2</t>
  </si>
  <si>
    <t>2.14.4.3</t>
  </si>
  <si>
    <t>2.14.4.4</t>
  </si>
  <si>
    <t>2.14.4.5</t>
  </si>
  <si>
    <t>2.14.4.6</t>
  </si>
  <si>
    <t>2.14.4.7</t>
  </si>
  <si>
    <t>2.14.4.8</t>
  </si>
  <si>
    <t>2.14.4.9</t>
  </si>
  <si>
    <t>2.14.4.10</t>
  </si>
  <si>
    <t>2.14.4.11</t>
  </si>
  <si>
    <t>2.14.4.12</t>
  </si>
  <si>
    <t>2.14.4.13</t>
  </si>
  <si>
    <t>2.14.4.14</t>
  </si>
  <si>
    <t>2.14.4.15</t>
  </si>
  <si>
    <t>2.14.4.16</t>
  </si>
  <si>
    <t>2.14.4.17</t>
  </si>
  <si>
    <t>2.14.4.18</t>
  </si>
  <si>
    <t>2.14.4.19</t>
  </si>
  <si>
    <t>2.14.4.20</t>
  </si>
  <si>
    <t>2.14.4.21</t>
  </si>
  <si>
    <t>2.14.4.22</t>
  </si>
  <si>
    <t>2.14.4.23</t>
  </si>
  <si>
    <t>2.14.4.24</t>
  </si>
  <si>
    <t>2.14.4.25</t>
  </si>
  <si>
    <t>2.14.4.26</t>
  </si>
  <si>
    <t>2.14.4.27</t>
  </si>
  <si>
    <t>2.14.4.28</t>
  </si>
  <si>
    <t>2.14.4.29</t>
  </si>
  <si>
    <t>2.14.4.30</t>
  </si>
  <si>
    <t>2.14.4.31</t>
  </si>
  <si>
    <t>2.14.4.32</t>
  </si>
  <si>
    <t>2.14.4.33</t>
  </si>
  <si>
    <t>2.14.5</t>
  </si>
  <si>
    <t>2.14.5.1</t>
  </si>
  <si>
    <t>2.14.5.2</t>
  </si>
  <si>
    <t>2.14.5.3</t>
  </si>
  <si>
    <t>2.14.5.4</t>
  </si>
  <si>
    <t>2.14.5.5</t>
  </si>
  <si>
    <t>2.14.5.6</t>
  </si>
  <si>
    <t>2.14.5.7</t>
  </si>
  <si>
    <t>2.14.5.8</t>
  </si>
  <si>
    <t>2.14.5.9</t>
  </si>
  <si>
    <t>2.14.5.10</t>
  </si>
  <si>
    <t>2.14.5.11</t>
  </si>
  <si>
    <t>2.15</t>
  </si>
  <si>
    <t>2.15.1</t>
  </si>
  <si>
    <t>2.15.1.1</t>
  </si>
  <si>
    <t>2.15.1.2</t>
  </si>
  <si>
    <t>2.15.1.3</t>
  </si>
  <si>
    <t>2.15.1.4</t>
  </si>
  <si>
    <t>2.15.1.5</t>
  </si>
  <si>
    <t>2.15.2</t>
  </si>
  <si>
    <t>2.15.2.1</t>
  </si>
  <si>
    <t>2.15.2.2</t>
  </si>
  <si>
    <t>2.15.2.3</t>
  </si>
  <si>
    <t>2.15.2.4</t>
  </si>
  <si>
    <t>2.15.3</t>
  </si>
  <si>
    <t>2.15.3.1</t>
  </si>
  <si>
    <t>2.15.3.2</t>
  </si>
  <si>
    <t>2.15.3.3</t>
  </si>
  <si>
    <t>2.15.3.4</t>
  </si>
  <si>
    <t>2.15.3.5</t>
  </si>
  <si>
    <t>2.15.4</t>
  </si>
  <si>
    <t>2.15.4.1</t>
  </si>
  <si>
    <t>2.15.4.2</t>
  </si>
  <si>
    <t>2.15.4.3</t>
  </si>
  <si>
    <t>2.15.5</t>
  </si>
  <si>
    <t>2.15.5.1</t>
  </si>
  <si>
    <t>2.15.6</t>
  </si>
  <si>
    <t>2.15.6.1</t>
  </si>
  <si>
    <t>2.15.6.2</t>
  </si>
  <si>
    <t>2.15.6.3</t>
  </si>
  <si>
    <t>2.16</t>
  </si>
  <si>
    <t>2.16.1</t>
  </si>
  <si>
    <t>2.16.1.1</t>
  </si>
  <si>
    <t>2.16.1.2</t>
  </si>
  <si>
    <t>2.16.1.3</t>
  </si>
  <si>
    <t>2.16.2</t>
  </si>
  <si>
    <t>2.16.2.1</t>
  </si>
  <si>
    <t>2.16.2.2</t>
  </si>
  <si>
    <t>2.16.3</t>
  </si>
  <si>
    <t>2.16.3.1</t>
  </si>
  <si>
    <t>2.16.3.2</t>
  </si>
  <si>
    <t>2.16.4</t>
  </si>
  <si>
    <t>2.16.4.1</t>
  </si>
  <si>
    <t>2.16.4.2</t>
  </si>
  <si>
    <t>2.16.4.3</t>
  </si>
  <si>
    <t>2.16.4.4</t>
  </si>
  <si>
    <t>2.16.4.5</t>
  </si>
  <si>
    <t>2.16.4.6</t>
  </si>
  <si>
    <t>2.16.4.7</t>
  </si>
  <si>
    <t>2.16.4.8</t>
  </si>
  <si>
    <t>2.16.4.9</t>
  </si>
  <si>
    <t>2.16.4.10</t>
  </si>
  <si>
    <t>2.16.5</t>
  </si>
  <si>
    <t>2.16.5.1</t>
  </si>
  <si>
    <t>2.16.5.2</t>
  </si>
  <si>
    <t>2.16.5.3</t>
  </si>
  <si>
    <t>2.16.5.4</t>
  </si>
  <si>
    <t>2.16.5.5</t>
  </si>
  <si>
    <t>2.16.5.6</t>
  </si>
  <si>
    <t>2.16.5.7</t>
  </si>
  <si>
    <t>2.16.5.8</t>
  </si>
  <si>
    <t>2.16.5.9</t>
  </si>
  <si>
    <t>2.16.5.10</t>
  </si>
  <si>
    <t>2.16.6</t>
  </si>
  <si>
    <t>2.16.6.1</t>
  </si>
  <si>
    <t>2.16.6.2</t>
  </si>
  <si>
    <t>2.16.6.3</t>
  </si>
  <si>
    <t>2.16.6.4</t>
  </si>
  <si>
    <t>2.16.6.5</t>
  </si>
  <si>
    <t>2.16.6.6</t>
  </si>
  <si>
    <t>2.16.6.7</t>
  </si>
  <si>
    <t>2.16.6.8</t>
  </si>
  <si>
    <t>2.16.6.9</t>
  </si>
  <si>
    <t>2.16.6.10</t>
  </si>
  <si>
    <t>2.16.6.11</t>
  </si>
  <si>
    <t>2.16.6.12</t>
  </si>
  <si>
    <t>2.16.6.13</t>
  </si>
  <si>
    <t>2.16.6.14</t>
  </si>
  <si>
    <t>2.16.6.15</t>
  </si>
  <si>
    <t>2.16.6.16</t>
  </si>
  <si>
    <t>2.16.6.17</t>
  </si>
  <si>
    <t>2.16.6.18</t>
  </si>
  <si>
    <t>2.16.6.19</t>
  </si>
  <si>
    <t>2.16.6.20</t>
  </si>
  <si>
    <t>2.16.6.21</t>
  </si>
  <si>
    <t>2.16.6.22</t>
  </si>
  <si>
    <t>2.17</t>
  </si>
  <si>
    <t>2.17.1</t>
  </si>
  <si>
    <t>2.17.1.1</t>
  </si>
  <si>
    <t>2.17.1.2</t>
  </si>
  <si>
    <t>2.17.1.3</t>
  </si>
  <si>
    <t>2.17.1.4</t>
  </si>
  <si>
    <t>2.17.1.5</t>
  </si>
  <si>
    <t>2.17.1.6</t>
  </si>
  <si>
    <t>2.17.1.7</t>
  </si>
  <si>
    <t>2.17.2</t>
  </si>
  <si>
    <t>2.17.2.1</t>
  </si>
  <si>
    <t>2.17.2.2</t>
  </si>
  <si>
    <t>2.17.2.3</t>
  </si>
  <si>
    <t>2.17.2.4</t>
  </si>
  <si>
    <t>2.17.2.5</t>
  </si>
  <si>
    <t>2.17.2.6</t>
  </si>
  <si>
    <t>2.17.2.7</t>
  </si>
  <si>
    <t>2.17.2.8</t>
  </si>
  <si>
    <t>2.17.2.9</t>
  </si>
  <si>
    <t>2.17.2.10</t>
  </si>
  <si>
    <t>2.17.2.11</t>
  </si>
  <si>
    <t>2.17.3</t>
  </si>
  <si>
    <t>2.17.3.1</t>
  </si>
  <si>
    <t>2.17.3.2</t>
  </si>
  <si>
    <t>2.17.3.3</t>
  </si>
  <si>
    <t>2.17.3.4</t>
  </si>
  <si>
    <t>2.17.3.5</t>
  </si>
  <si>
    <t>2.17.3.6</t>
  </si>
  <si>
    <t>2.17.3.7</t>
  </si>
  <si>
    <t>2.17.3.8</t>
  </si>
  <si>
    <t>2.17.3.9</t>
  </si>
  <si>
    <t>2.17.3.10</t>
  </si>
  <si>
    <t>2.17.3.11</t>
  </si>
  <si>
    <t>2.17.3.12</t>
  </si>
  <si>
    <t>2.17.4</t>
  </si>
  <si>
    <t>2.17.4.1</t>
  </si>
  <si>
    <t>2.17.4.2</t>
  </si>
  <si>
    <t>2.17.4.3</t>
  </si>
  <si>
    <t>2.18</t>
  </si>
  <si>
    <t>2.18.1</t>
  </si>
  <si>
    <t>2.18.1.1</t>
  </si>
  <si>
    <t>2.18.1.1.1</t>
  </si>
  <si>
    <t>2.18.1.1.2</t>
  </si>
  <si>
    <t>2.18.1.1.3</t>
  </si>
  <si>
    <t>2.18.1.1.4</t>
  </si>
  <si>
    <t>2.18.1.1.5</t>
  </si>
  <si>
    <t>2.18.1.1.6</t>
  </si>
  <si>
    <t>2.18.1.1.7</t>
  </si>
  <si>
    <t>2.18.1.1.8</t>
  </si>
  <si>
    <t>2.18.1.1.9</t>
  </si>
  <si>
    <t>2.18.1.1.10</t>
  </si>
  <si>
    <t>2.18.1.1.11</t>
  </si>
  <si>
    <t>2.18.1.1.12</t>
  </si>
  <si>
    <t>2.18.1.1.13</t>
  </si>
  <si>
    <t>2.18.1.1.14</t>
  </si>
  <si>
    <t>2.18.1.1.15</t>
  </si>
  <si>
    <t>2.18.1.2</t>
  </si>
  <si>
    <t>2.18.1.2.1</t>
  </si>
  <si>
    <t>2.18.1.2.2</t>
  </si>
  <si>
    <t>2.18.1.2.3</t>
  </si>
  <si>
    <t>2.18.1.2.4</t>
  </si>
  <si>
    <t>2.18.1.2.5</t>
  </si>
  <si>
    <t>2.18.1.2.6</t>
  </si>
  <si>
    <t>2.18.1.2.7</t>
  </si>
  <si>
    <t>2.18.1.2.8</t>
  </si>
  <si>
    <t>2.18.1.2.9</t>
  </si>
  <si>
    <t>2.18.1.2.10</t>
  </si>
  <si>
    <t>2.18.1.2.11</t>
  </si>
  <si>
    <t>2.18.1.2.12</t>
  </si>
  <si>
    <t>2.18.1.2.13</t>
  </si>
  <si>
    <t>2.18.1.2.14</t>
  </si>
  <si>
    <t>2.18.1.2.15</t>
  </si>
  <si>
    <t>2.18.1.2.16</t>
  </si>
  <si>
    <t>2.18.1.2.17</t>
  </si>
  <si>
    <t>2.18.1.2.18</t>
  </si>
  <si>
    <t>2.18.1.3</t>
  </si>
  <si>
    <t>2.18.1.3.1</t>
  </si>
  <si>
    <t>2.18.1.3.2</t>
  </si>
  <si>
    <t>2.18.1.3.3</t>
  </si>
  <si>
    <t>2.18.1.3.4</t>
  </si>
  <si>
    <t>2.18.1.3.5</t>
  </si>
  <si>
    <t>2.18.1.3.6</t>
  </si>
  <si>
    <t>2.18.1.3.7</t>
  </si>
  <si>
    <t>2.18.1.3.8</t>
  </si>
  <si>
    <t>2.18.2</t>
  </si>
  <si>
    <t>2.18.2.1</t>
  </si>
  <si>
    <t>2.18.2.2</t>
  </si>
  <si>
    <t>2.18.2.3</t>
  </si>
  <si>
    <t>2.18.2.4</t>
  </si>
  <si>
    <t>2.18.2.5</t>
  </si>
  <si>
    <t>2.18.2.6</t>
  </si>
  <si>
    <t>2.18.2.7</t>
  </si>
  <si>
    <t>2.18.2.8</t>
  </si>
  <si>
    <t>2.18.2.9</t>
  </si>
  <si>
    <t>2.18.2.10</t>
  </si>
  <si>
    <t>2.18.2.11</t>
  </si>
  <si>
    <t>2.18.2.12</t>
  </si>
  <si>
    <t>2.18.2.13</t>
  </si>
  <si>
    <t>2.18.2.14</t>
  </si>
  <si>
    <t>2.18.2.15</t>
  </si>
  <si>
    <t>2.18.2.16</t>
  </si>
  <si>
    <t>2.18.2.17</t>
  </si>
  <si>
    <t>2.18.2.18</t>
  </si>
  <si>
    <t>2.19</t>
  </si>
  <si>
    <t>2.19.1</t>
  </si>
  <si>
    <t>2.19.1.1</t>
  </si>
  <si>
    <t>2.19.1.2</t>
  </si>
  <si>
    <t>2.19.1.3</t>
  </si>
  <si>
    <t>2.19.2</t>
  </si>
  <si>
    <t>2.19.2.1</t>
  </si>
  <si>
    <t>2.19.3</t>
  </si>
  <si>
    <t>2.19.3.1</t>
  </si>
  <si>
    <t>2.20</t>
  </si>
  <si>
    <t>2.20.1</t>
  </si>
  <si>
    <t>2.20.1.1</t>
  </si>
  <si>
    <t>2.20.1.1.1</t>
  </si>
  <si>
    <t>2.20.1.1.2</t>
  </si>
  <si>
    <t>2.20.1.1.3</t>
  </si>
  <si>
    <t>2.20.1.1.4</t>
  </si>
  <si>
    <t>2.20.1.1.5</t>
  </si>
  <si>
    <t>2.20.1.1.6</t>
  </si>
  <si>
    <t>2.20.1.1.7</t>
  </si>
  <si>
    <t>2.20.1.1.8</t>
  </si>
  <si>
    <t>2.20.1.1.9</t>
  </si>
  <si>
    <t>2.20.1.1.10</t>
  </si>
  <si>
    <t>2.20.1.1.11</t>
  </si>
  <si>
    <t>2.20.1.1.12</t>
  </si>
  <si>
    <t>2.20.1.1.13</t>
  </si>
  <si>
    <t>2.20.1.1.14</t>
  </si>
  <si>
    <t>2.20.1.1.15</t>
  </si>
  <si>
    <t>2.20.1.1.16</t>
  </si>
  <si>
    <t>2.20.1.1.17</t>
  </si>
  <si>
    <t>2.20.1.1.18</t>
  </si>
  <si>
    <t>2.20.1.1.19</t>
  </si>
  <si>
    <t>2.20.1.1.20</t>
  </si>
  <si>
    <t>2.20.1.1.21</t>
  </si>
  <si>
    <t>2.20.1.1.22</t>
  </si>
  <si>
    <t>2.20.1.1.23</t>
  </si>
  <si>
    <t>2.20.1.1.24</t>
  </si>
  <si>
    <t>2.20.1.1.25</t>
  </si>
  <si>
    <t>2.20.1.1.26</t>
  </si>
  <si>
    <t>2.20.1.1.27</t>
  </si>
  <si>
    <t>2.20.1.1.28</t>
  </si>
  <si>
    <t>2.20.1.1.29</t>
  </si>
  <si>
    <t>2.20.1.1.30</t>
  </si>
  <si>
    <t>2.20.1.2</t>
  </si>
  <si>
    <t>2.20.1.2.1</t>
  </si>
  <si>
    <t>2.20.1.2.2</t>
  </si>
  <si>
    <t>2.20.1.2.3</t>
  </si>
  <si>
    <t>2.20.1.2.4</t>
  </si>
  <si>
    <t>2.20.1.2.5</t>
  </si>
  <si>
    <t>2.20.1.2.6</t>
  </si>
  <si>
    <t>2.20.1.2.7</t>
  </si>
  <si>
    <t>2.20.1.2.8</t>
  </si>
  <si>
    <t>2.20.1.2.9</t>
  </si>
  <si>
    <t>2.20.1.2.10</t>
  </si>
  <si>
    <t>2.20.1.2.11</t>
  </si>
  <si>
    <t>2.20.1.2.12</t>
  </si>
  <si>
    <t>2.20.1.2.13</t>
  </si>
  <si>
    <t>2.20.1.2.14</t>
  </si>
  <si>
    <t>2.20.1.2.15</t>
  </si>
  <si>
    <t>2.20.1.2.16</t>
  </si>
  <si>
    <t>2.20.1.2.17</t>
  </si>
  <si>
    <t>2.20.1.2.18</t>
  </si>
  <si>
    <t>2.20.1.2.19</t>
  </si>
  <si>
    <t>2.20.1.2.20</t>
  </si>
  <si>
    <t>2.20.1.2.21</t>
  </si>
  <si>
    <t>2.20.1.2.22</t>
  </si>
  <si>
    <t>2.20.1.2.23</t>
  </si>
  <si>
    <t>2.20.1.2.24</t>
  </si>
  <si>
    <t>2.20.1.2.25</t>
  </si>
  <si>
    <t>2.20.1.2.26</t>
  </si>
  <si>
    <t>2.20.1.2.27</t>
  </si>
  <si>
    <t>2.20.1.3</t>
  </si>
  <si>
    <t>2.20.1.3.1</t>
  </si>
  <si>
    <t>2.20.1.3.2</t>
  </si>
  <si>
    <t>2.20.1.3.3</t>
  </si>
  <si>
    <t>2.20.1.3.4</t>
  </si>
  <si>
    <t>2.20.1.3.5</t>
  </si>
  <si>
    <t>2.20.1.3.6</t>
  </si>
  <si>
    <t>2.20.1.3.7</t>
  </si>
  <si>
    <t>2.20.1.3.8</t>
  </si>
  <si>
    <t>2.20.1.3.9</t>
  </si>
  <si>
    <t>2.20.1.3.10</t>
  </si>
  <si>
    <t>2.20.1.3.11</t>
  </si>
  <si>
    <t>2.20.1.3.12</t>
  </si>
  <si>
    <t>2.20.1.3.13</t>
  </si>
  <si>
    <t>2.20.1.3.14</t>
  </si>
  <si>
    <t>2.20.1.4</t>
  </si>
  <si>
    <t>2.20.1.4.1</t>
  </si>
  <si>
    <t>2.20.1.4.2</t>
  </si>
  <si>
    <t>2.20.1.4.3</t>
  </si>
  <si>
    <t>2.20.1.4.4</t>
  </si>
  <si>
    <t>2.20.1.4.5</t>
  </si>
  <si>
    <t>2.20.1.4.6</t>
  </si>
  <si>
    <t>2.20.1.4.7</t>
  </si>
  <si>
    <t>2.20.1.4.8</t>
  </si>
  <si>
    <t>2.20.1.4.9</t>
  </si>
  <si>
    <t>2.20.2</t>
  </si>
  <si>
    <t>2.20.2.1</t>
  </si>
  <si>
    <t>2.20.2.2</t>
  </si>
  <si>
    <t>2.20.2.3</t>
  </si>
  <si>
    <t>2.20.2.4</t>
  </si>
  <si>
    <t>2.20.2.5</t>
  </si>
  <si>
    <t>2.20.2.6</t>
  </si>
  <si>
    <t>2.20.2.7</t>
  </si>
  <si>
    <t>2.20.2.8</t>
  </si>
  <si>
    <t>2.20.2.9</t>
  </si>
  <si>
    <t>2.20.2.10</t>
  </si>
  <si>
    <t>2.20.2.11</t>
  </si>
  <si>
    <t>2.20.2.12</t>
  </si>
  <si>
    <t>2.20.3</t>
  </si>
  <si>
    <t>2.20.3.1</t>
  </si>
  <si>
    <t>2.20.3.2</t>
  </si>
  <si>
    <t>2.20.3.3</t>
  </si>
  <si>
    <t>2.20.3.4</t>
  </si>
  <si>
    <t>2.20.3.5</t>
  </si>
  <si>
    <t>2.20.3.6</t>
  </si>
  <si>
    <t>2.20.3.7</t>
  </si>
  <si>
    <t>2.20.3.8</t>
  </si>
  <si>
    <t>2.20.3.9</t>
  </si>
  <si>
    <t>2.20.3.10</t>
  </si>
  <si>
    <t>2.20.3.11</t>
  </si>
  <si>
    <t>2.20.3.12</t>
  </si>
  <si>
    <t>2.20.4</t>
  </si>
  <si>
    <t>2.20.4.1</t>
  </si>
  <si>
    <t>2.20.4.2</t>
  </si>
  <si>
    <t>2.20.4.3</t>
  </si>
  <si>
    <t>2.20.4.4</t>
  </si>
  <si>
    <t>2.20.4.5</t>
  </si>
  <si>
    <t>2.20.4.6</t>
  </si>
  <si>
    <t>2.20.4.7</t>
  </si>
  <si>
    <t>2.20.4.8</t>
  </si>
  <si>
    <t>2.20.4.9</t>
  </si>
  <si>
    <t>2.20.4.10</t>
  </si>
  <si>
    <t>2.20.4.11</t>
  </si>
  <si>
    <t>2.20.4.12</t>
  </si>
  <si>
    <t>2.20.4.13</t>
  </si>
  <si>
    <t>2.20.4.14</t>
  </si>
  <si>
    <t>2.20.4.15</t>
  </si>
  <si>
    <t>2.20.4.16</t>
  </si>
  <si>
    <t>2.20.4.17</t>
  </si>
  <si>
    <t>2.20.4.18</t>
  </si>
  <si>
    <t>2.20.4.19</t>
  </si>
  <si>
    <t>2.20.4.20</t>
  </si>
  <si>
    <t>2.20.4.21</t>
  </si>
  <si>
    <t>2.20.4.22</t>
  </si>
  <si>
    <t>2.20.4.23</t>
  </si>
  <si>
    <t>2.20.4.24</t>
  </si>
  <si>
    <t>2.20.4.25</t>
  </si>
  <si>
    <t>2.20.4.26</t>
  </si>
  <si>
    <t>2.20.4.27</t>
  </si>
  <si>
    <t>2.20.5</t>
  </si>
  <si>
    <t>2.20.5.1</t>
  </si>
  <si>
    <t>2.20.5.2</t>
  </si>
  <si>
    <t>2.20.5.3</t>
  </si>
  <si>
    <t>2.20.5.4</t>
  </si>
  <si>
    <t>2.20.5.5</t>
  </si>
  <si>
    <t>2.20.5.6</t>
  </si>
  <si>
    <t>2.20.6</t>
  </si>
  <si>
    <t>2.20.6.1</t>
  </si>
  <si>
    <t>2.20.6.2</t>
  </si>
  <si>
    <t>2.20.6.3</t>
  </si>
  <si>
    <t>2.20.6.4</t>
  </si>
  <si>
    <t>2.20.6.5</t>
  </si>
  <si>
    <t>2.20.6.6</t>
  </si>
  <si>
    <t>2.20.6.7</t>
  </si>
  <si>
    <t>2.20.6.8</t>
  </si>
  <si>
    <t>2.20.6.9</t>
  </si>
  <si>
    <t>2.20.6.10</t>
  </si>
  <si>
    <t>2.20.6.11</t>
  </si>
  <si>
    <t>2.20.6.12</t>
  </si>
  <si>
    <t>2.21</t>
  </si>
  <si>
    <t>2.21.1</t>
  </si>
  <si>
    <t>2.21.2</t>
  </si>
  <si>
    <t>2.21.3</t>
  </si>
  <si>
    <t>2.21.4</t>
  </si>
  <si>
    <t>2.21.5</t>
  </si>
  <si>
    <t>2.21.6</t>
  </si>
  <si>
    <t>2.22</t>
  </si>
  <si>
    <t>2.22.1</t>
  </si>
  <si>
    <t>2.22.1.1</t>
  </si>
  <si>
    <t>2.22.1.2</t>
  </si>
  <si>
    <t>2.22.1.3</t>
  </si>
  <si>
    <t>2.22.1.4</t>
  </si>
  <si>
    <t>2.22.1.5</t>
  </si>
  <si>
    <t>2.22.1.6</t>
  </si>
  <si>
    <t>2.22.1.7</t>
  </si>
  <si>
    <t>2.22.1.8</t>
  </si>
  <si>
    <t>2.22.1.9</t>
  </si>
  <si>
    <t>2.22.1.10</t>
  </si>
  <si>
    <t>2.22.1.11</t>
  </si>
  <si>
    <t>2.22.1.12</t>
  </si>
  <si>
    <t>2.22.1.13</t>
  </si>
  <si>
    <t>2.22.1.14</t>
  </si>
  <si>
    <t>2.22.1.15</t>
  </si>
  <si>
    <t>2.22.1.16</t>
  </si>
  <si>
    <t>2.22.1.17</t>
  </si>
  <si>
    <t>2.22.1.18</t>
  </si>
  <si>
    <t>2.22.1.19</t>
  </si>
  <si>
    <t>2.22.1.20</t>
  </si>
  <si>
    <t>2.22.1.21</t>
  </si>
  <si>
    <t>2.22.1.22</t>
  </si>
  <si>
    <t>2.22.1.23</t>
  </si>
  <si>
    <t>2.22.1.24</t>
  </si>
  <si>
    <t>2.22.1.25</t>
  </si>
  <si>
    <t>2.22.1.26</t>
  </si>
  <si>
    <t>2.22.1.27</t>
  </si>
  <si>
    <t>2.22.1.28</t>
  </si>
  <si>
    <t>2.22.1.29</t>
  </si>
  <si>
    <t>2.22.1.30</t>
  </si>
  <si>
    <t>2.22.1.31</t>
  </si>
  <si>
    <t>2.22.1.32</t>
  </si>
  <si>
    <t>2.22.1.33</t>
  </si>
  <si>
    <t>2.22.1.34</t>
  </si>
  <si>
    <t>2.22.1.35</t>
  </si>
  <si>
    <t>2.22.1.36</t>
  </si>
  <si>
    <t>2.22.1.37</t>
  </si>
  <si>
    <t>2.22.1.38</t>
  </si>
  <si>
    <t>2.22.1.39</t>
  </si>
  <si>
    <t>2.22.1.40</t>
  </si>
  <si>
    <t>2.22.2</t>
  </si>
  <si>
    <t>2.22.2.1</t>
  </si>
  <si>
    <t>2.22.2.2</t>
  </si>
  <si>
    <t>2.22.2.3</t>
  </si>
  <si>
    <t>2.22.2.4</t>
  </si>
  <si>
    <t>2.22.2.5</t>
  </si>
  <si>
    <t>2.22.2.6</t>
  </si>
  <si>
    <t>2.22.2.7</t>
  </si>
  <si>
    <t>2.22.2.8</t>
  </si>
  <si>
    <t>2.22.2.9</t>
  </si>
  <si>
    <t>2.22.2.10</t>
  </si>
  <si>
    <t>2.22.2.11</t>
  </si>
  <si>
    <t>2.22.2.12</t>
  </si>
  <si>
    <t>2.22.2.13</t>
  </si>
  <si>
    <t>2.22.2.14</t>
  </si>
  <si>
    <t>2.22.2.15</t>
  </si>
  <si>
    <t>2.22.2.16</t>
  </si>
  <si>
    <t>2.22.2.17</t>
  </si>
  <si>
    <t>2.22.2.18</t>
  </si>
  <si>
    <t>2.22.2.19</t>
  </si>
  <si>
    <t>2.22.2.20</t>
  </si>
  <si>
    <t>2.22.2.21</t>
  </si>
  <si>
    <t>2.22.2.22</t>
  </si>
  <si>
    <t>2.22.2.23</t>
  </si>
  <si>
    <t>2.22.2.24</t>
  </si>
  <si>
    <t>2.22.2.25</t>
  </si>
  <si>
    <t>2.22.2.26</t>
  </si>
  <si>
    <t>2.22.2.27</t>
  </si>
  <si>
    <t>2.22.2.28</t>
  </si>
  <si>
    <t>2.22.2.29</t>
  </si>
  <si>
    <t>2.22.2.30</t>
  </si>
  <si>
    <t>2.22.2.31</t>
  </si>
  <si>
    <t>2.22.2.32</t>
  </si>
  <si>
    <t>2.22.2.33</t>
  </si>
  <si>
    <t>2.22.2.34</t>
  </si>
  <si>
    <t>2.22.2.35</t>
  </si>
  <si>
    <t>2.22.2.36</t>
  </si>
  <si>
    <t>2.22.2.37</t>
  </si>
  <si>
    <t>2.22.2.38</t>
  </si>
  <si>
    <t>2.22.2.39</t>
  </si>
  <si>
    <t>2.22.2.40</t>
  </si>
  <si>
    <t>2.22.2.41</t>
  </si>
  <si>
    <t>2.22.2.42</t>
  </si>
  <si>
    <t>2.22.2.43</t>
  </si>
  <si>
    <t>2.22.2.44</t>
  </si>
  <si>
    <t>2.22.2.45</t>
  </si>
  <si>
    <t>2.22.2.46</t>
  </si>
  <si>
    <t>2.22.2.47</t>
  </si>
  <si>
    <t>2.22.2.48</t>
  </si>
  <si>
    <t>2.22.3</t>
  </si>
  <si>
    <t>2.22.3.1</t>
  </si>
  <si>
    <t>2.22.3.2</t>
  </si>
  <si>
    <t>2.22.3.3</t>
  </si>
  <si>
    <t>2.22.3.4</t>
  </si>
  <si>
    <t>2.22.3.5</t>
  </si>
  <si>
    <t>2.22.3.6</t>
  </si>
  <si>
    <t>2.22.3.7</t>
  </si>
  <si>
    <t>2.22.3.8</t>
  </si>
  <si>
    <t>2.22.3.9</t>
  </si>
  <si>
    <t>2.22.3.10</t>
  </si>
  <si>
    <t>2.22.3.11</t>
  </si>
  <si>
    <t>2.22.3.12</t>
  </si>
  <si>
    <t>2.22.3.13</t>
  </si>
  <si>
    <t>2.22.3.14</t>
  </si>
  <si>
    <t>2.22.3.15</t>
  </si>
  <si>
    <t>2.22.3.16</t>
  </si>
  <si>
    <t>2.22.3.17</t>
  </si>
  <si>
    <t>2.22.3.18</t>
  </si>
  <si>
    <t>2.22.3.19</t>
  </si>
  <si>
    <t>2.22.3.20</t>
  </si>
  <si>
    <t>2.22.3.21</t>
  </si>
  <si>
    <t>2.22.3.22</t>
  </si>
  <si>
    <t>2.22.3.23</t>
  </si>
  <si>
    <t>2.22.3.24</t>
  </si>
  <si>
    <t>2.22.3.25</t>
  </si>
  <si>
    <t>2.22.3.26</t>
  </si>
  <si>
    <t>2.22.3.27</t>
  </si>
  <si>
    <t>2.22.3.28</t>
  </si>
  <si>
    <t>2.22.3.29</t>
  </si>
  <si>
    <t>2.22.3.30</t>
  </si>
  <si>
    <t>2.22.3.31</t>
  </si>
  <si>
    <t>2.22.3.32</t>
  </si>
  <si>
    <t>2.22.3.33</t>
  </si>
  <si>
    <t>2.22.3.34</t>
  </si>
  <si>
    <t>2.22.3.35</t>
  </si>
  <si>
    <t>2.22.3.36</t>
  </si>
  <si>
    <t>2.22.3.37</t>
  </si>
  <si>
    <t>2.22.3.38</t>
  </si>
  <si>
    <t>2.22.3.39</t>
  </si>
  <si>
    <t>2.22.3.40</t>
  </si>
  <si>
    <t>2.22.3.41</t>
  </si>
  <si>
    <t>2.22.3.42</t>
  </si>
  <si>
    <t>2.22.3.43</t>
  </si>
  <si>
    <t>2.22.3.44</t>
  </si>
  <si>
    <t>2.22.3.45</t>
  </si>
  <si>
    <t>2.22.3.46</t>
  </si>
  <si>
    <t>2.22.3.47</t>
  </si>
  <si>
    <t>2.22.3.48</t>
  </si>
  <si>
    <t>2.22.3.49</t>
  </si>
  <si>
    <t>2.22.3.50</t>
  </si>
  <si>
    <t>2.22.3.51</t>
  </si>
  <si>
    <t>2.22.3.52</t>
  </si>
  <si>
    <t>2.22.3.53</t>
  </si>
  <si>
    <t>2.22.3.54</t>
  </si>
  <si>
    <t>2.22.3.55</t>
  </si>
  <si>
    <t>2.22.3.56</t>
  </si>
  <si>
    <t>2.22.3.57</t>
  </si>
  <si>
    <t>2.22.3.58</t>
  </si>
  <si>
    <t>2.22.3.59</t>
  </si>
  <si>
    <t>2.22.3.60</t>
  </si>
  <si>
    <t>2.22.3.61</t>
  </si>
  <si>
    <t>2.22.4</t>
  </si>
  <si>
    <t>2.22.4.1</t>
  </si>
  <si>
    <t>2.22.4.2</t>
  </si>
  <si>
    <t>2.22.4.3</t>
  </si>
  <si>
    <t>2.22.4.4</t>
  </si>
  <si>
    <t>2.22.4.5</t>
  </si>
  <si>
    <t>2.22.4.6</t>
  </si>
  <si>
    <t>2.22.4.7</t>
  </si>
  <si>
    <t>2.22.4.8</t>
  </si>
  <si>
    <t>2.22.4.9</t>
  </si>
  <si>
    <t>2.22.4.10</t>
  </si>
  <si>
    <t>2.22.4.11</t>
  </si>
  <si>
    <t>2.22.4.12</t>
  </si>
  <si>
    <t>2.22.4.13</t>
  </si>
  <si>
    <t>2.22.4.14</t>
  </si>
  <si>
    <t>2.22.4.15</t>
  </si>
  <si>
    <t>2.22.4.16</t>
  </si>
  <si>
    <t>2.22.4.17</t>
  </si>
  <si>
    <t>2.22.4.18</t>
  </si>
  <si>
    <t>2.22.4.19</t>
  </si>
  <si>
    <t>2.22.4.20</t>
  </si>
  <si>
    <t>2.22.4.21</t>
  </si>
  <si>
    <t>2.22.4.22</t>
  </si>
  <si>
    <t>2.22.4.23</t>
  </si>
  <si>
    <t>2.22.4.24</t>
  </si>
  <si>
    <t>2.22.4.25</t>
  </si>
  <si>
    <t>2.22.4.26</t>
  </si>
  <si>
    <t>2.22.4.27</t>
  </si>
  <si>
    <t>2.22.4.28</t>
  </si>
  <si>
    <t>2.22.4.29</t>
  </si>
  <si>
    <t>2.22.4.30</t>
  </si>
  <si>
    <t>2.22.4.31</t>
  </si>
  <si>
    <t>2.22.4.32</t>
  </si>
  <si>
    <t>2.22.4.33</t>
  </si>
  <si>
    <t>2.22.4.34</t>
  </si>
  <si>
    <t>2.22.4.35</t>
  </si>
  <si>
    <t>2.22.4.36</t>
  </si>
  <si>
    <t>2.22.4.37</t>
  </si>
  <si>
    <t>2.22.4.38</t>
  </si>
  <si>
    <t>2.22.4.39</t>
  </si>
  <si>
    <t>2.22.4.40</t>
  </si>
  <si>
    <t>2.23</t>
  </si>
  <si>
    <t>2.23.1</t>
  </si>
  <si>
    <t>2.23.1.1</t>
  </si>
  <si>
    <t>2.23.1.2</t>
  </si>
  <si>
    <t>2.23.1.3</t>
  </si>
  <si>
    <t>2.23.1.4</t>
  </si>
  <si>
    <t>2.23.1.5</t>
  </si>
  <si>
    <t>2.23.2</t>
  </si>
  <si>
    <t>2.23.2.1</t>
  </si>
  <si>
    <t>2.23.2.2</t>
  </si>
  <si>
    <t>2.23.2.3</t>
  </si>
  <si>
    <t>2.23.2.4</t>
  </si>
  <si>
    <t>2.23.2.5</t>
  </si>
  <si>
    <t>3.1.1.1</t>
  </si>
  <si>
    <t>3.1.1.2</t>
  </si>
  <si>
    <t>3.1.1.3</t>
  </si>
  <si>
    <t>3.1.2.1</t>
  </si>
  <si>
    <t>3.1.2.2</t>
  </si>
  <si>
    <t>3.1.2.3</t>
  </si>
  <si>
    <t>3.2.1.1</t>
  </si>
  <si>
    <t>3.2.1.2</t>
  </si>
  <si>
    <t>3.2.2</t>
  </si>
  <si>
    <t>3.2.2.1</t>
  </si>
  <si>
    <t>3.2.2.2</t>
  </si>
  <si>
    <t>3.3.2</t>
  </si>
  <si>
    <t>3.4.1.1</t>
  </si>
  <si>
    <t>3.4.2.1</t>
  </si>
  <si>
    <t>3.4.2.1.1</t>
  </si>
  <si>
    <t>3.4.2.2</t>
  </si>
  <si>
    <t>3.4.2.2.1</t>
  </si>
  <si>
    <t>3.4.2.3</t>
  </si>
  <si>
    <t>3.4.2.3.1</t>
  </si>
  <si>
    <t>3.4.2.3.2</t>
  </si>
  <si>
    <t>3.4.2.4</t>
  </si>
  <si>
    <t>3.4.2.4.1</t>
  </si>
  <si>
    <t>3.4.2.4.2</t>
  </si>
  <si>
    <t>3.4.2.5</t>
  </si>
  <si>
    <t>3.4.2.5.1</t>
  </si>
  <si>
    <t>3.4.2.5.2</t>
  </si>
  <si>
    <t>3.4.2.5.3</t>
  </si>
  <si>
    <t>3.4.2.5.4</t>
  </si>
  <si>
    <t>3.4.2.6</t>
  </si>
  <si>
    <t>3.4.2.6.1</t>
  </si>
  <si>
    <t>3.4.2.6.2</t>
  </si>
  <si>
    <t>3.4.2.6.3</t>
  </si>
  <si>
    <t>3.4.2.6.4</t>
  </si>
  <si>
    <t>3.4.2.6.5</t>
  </si>
  <si>
    <t>3.5.1.4</t>
  </si>
  <si>
    <t>3.5.2</t>
  </si>
  <si>
    <t>3.5.2.1</t>
  </si>
  <si>
    <t>3.5.2.2</t>
  </si>
  <si>
    <t>3.5.2.3</t>
  </si>
  <si>
    <t>3.5.2.4</t>
  </si>
  <si>
    <t>3.6.1.2</t>
  </si>
  <si>
    <t>3.6.1.3</t>
  </si>
  <si>
    <t>3.6.1.4</t>
  </si>
  <si>
    <t>3.6.1.5</t>
  </si>
  <si>
    <t>3.6.1.6</t>
  </si>
  <si>
    <t>3.6.1.7</t>
  </si>
  <si>
    <t>3.6.1.8</t>
  </si>
  <si>
    <t>3.6.2</t>
  </si>
  <si>
    <t>3.6.2.1</t>
  </si>
  <si>
    <t>3.6.2.1.1</t>
  </si>
  <si>
    <t>3.6.2.1.2</t>
  </si>
  <si>
    <t>3.6.2.1.3</t>
  </si>
  <si>
    <t>3.6.2.2</t>
  </si>
  <si>
    <t>3.6.2.2.1</t>
  </si>
  <si>
    <t>3.6.2.2.2</t>
  </si>
  <si>
    <t>3.6.3</t>
  </si>
  <si>
    <t>3.6.3.1</t>
  </si>
  <si>
    <t>3.6.3.2</t>
  </si>
  <si>
    <t>3.6.3.3</t>
  </si>
  <si>
    <t>4.1.8</t>
  </si>
  <si>
    <t>4.1.9</t>
  </si>
  <si>
    <t>4.2.5</t>
  </si>
  <si>
    <t>4.2.6</t>
  </si>
  <si>
    <t>4.2.7</t>
  </si>
  <si>
    <t>4.2.8</t>
  </si>
  <si>
    <t>4.2.9</t>
  </si>
  <si>
    <t>4.2.10</t>
  </si>
  <si>
    <t>4.2.11</t>
  </si>
  <si>
    <t>4.4.3</t>
  </si>
  <si>
    <t>4.4.4</t>
  </si>
  <si>
    <t>4.4.5</t>
  </si>
  <si>
    <t>4.4.6</t>
  </si>
  <si>
    <t>Projeto As Built - Arquitetônico</t>
  </si>
  <si>
    <t>Projeto As Built - Hidrossanitário</t>
  </si>
  <si>
    <t>Projeto As Built - Elétrico</t>
  </si>
  <si>
    <t>Projeto As Built - Preventivo</t>
  </si>
  <si>
    <t>Projeto As Built - Climatização</t>
  </si>
  <si>
    <t>Limpeza Permanente da Obra</t>
  </si>
  <si>
    <t>RESTAURANTE</t>
  </si>
  <si>
    <t>DEMOLIÇÕES</t>
  </si>
  <si>
    <t>Demolição de alvenaria de elementos vazados (cobogó), sem reaproveitamento</t>
  </si>
  <si>
    <t>Remoção de madeiramento (ripa e ripão) em telhado com telha cerâmica</t>
  </si>
  <si>
    <t>Retirada manual de grama sem reaproveitamento</t>
  </si>
  <si>
    <t>ESTRUTURA DE CONCRETO ARMADO</t>
  </si>
  <si>
    <t>INFRAESTRUTURA</t>
  </si>
  <si>
    <t>SUPRAESTRUTURA</t>
  </si>
  <si>
    <t>ESTRUTURA METÁLICA</t>
  </si>
  <si>
    <t>IMPERMEABILIZAÇÕES E TRATAMENTO DE SUPERFÍCIES</t>
  </si>
  <si>
    <t>Perfil de acabamento com perfis de alumínio fixados na laje e borracha em santoprene contínua flexível, para junta de dilatação de embutir - piso-piso</t>
  </si>
  <si>
    <t>Perfil reto de acabamento do tipo sobrepor, composto por perfis de alumínio pintados na cor da parede, para junta de dilatação de embutir - parede-parede</t>
  </si>
  <si>
    <t>Perfil de canto de acabamento do tipo sobrepor, composto por perfis de alumínio pintados na cor da parede, para junta de dilatação de embutir - parede-parede</t>
  </si>
  <si>
    <t>ALVENARIA, VEDAÇÕES E DIVISÓRIAS</t>
  </si>
  <si>
    <t>REVESTIMENTOS DE PAREDE</t>
  </si>
  <si>
    <t>REVESTIMENTOS PRIMÁRIOS</t>
  </si>
  <si>
    <t>ACABAMENTOS INTERNOS</t>
  </si>
  <si>
    <t>Escada de madeira, em tábua de madeira de lei (Garapa ou similar) largura 2,24m</t>
  </si>
  <si>
    <t>PASSARELA</t>
  </si>
  <si>
    <t>INSTALAÇÕES ELÉTRICAS</t>
  </si>
  <si>
    <t>Fornecimento e instalação de tampa cega p/condulete caixa 4" x 2"</t>
  </si>
  <si>
    <t>ILUMINAÇÃO</t>
  </si>
  <si>
    <t>REVESTIMENTO DE TETO</t>
  </si>
  <si>
    <t>JM07 E JM08 - Tela de proteção tipo mosquiteira recolhível, em fibra de vidro com revestimento em PVC e requadro em alumínio na cor branca</t>
  </si>
  <si>
    <t>Fechadura com maçaneta tipo alavanca em aço inoxidável, para porta externa</t>
  </si>
  <si>
    <t>INSTALAÇÕES DE CLIMATIZAÇÃO</t>
  </si>
  <si>
    <t>Fita alumínio MPU 50mm x 50M</t>
  </si>
  <si>
    <t>Manta termoacústica em fibra cerâmica aluminizada, espessura de 38 mm</t>
  </si>
  <si>
    <t>Cabo de cobre PP 4 x 2,5 mm2, 450/750v - fornecimento e instalação</t>
  </si>
  <si>
    <t>PINTURAS</t>
  </si>
  <si>
    <t>Preparo de superfície com lixamento de paredes e tetos</t>
  </si>
  <si>
    <t>Pintura de acabamento com tinta emborrachada (COR: MANUSCRITO - CORAL) - 02 demãos</t>
  </si>
  <si>
    <t>Repintura de acabamento com tinta emborrachada (COR: MANUSCRITO - CORAL) - 02 demãos</t>
  </si>
  <si>
    <t>Restauro - Restauração de forro de madeira compreendendo substituição de peças de apoio até 20%, raspagem, calafetagem, enceramento e parquetagem</t>
  </si>
  <si>
    <t>Pintura de acabamento com aplicação de 02 demãos de verniz poliuretano sobre superfícies de madeira</t>
  </si>
  <si>
    <t>Preparo de superfície com lixamento sobre madeira</t>
  </si>
  <si>
    <t>INSTALAÇÕES PREVENTIVAS CONTRA INCÊNDIO</t>
  </si>
  <si>
    <t>Válvula Solenóide de Controle, Corte e Bloqueio de Gás Liquefeito de Petróleo (GLP) e Gás GN (Gás Natural), Gás de Botijão, Encanado, Gás de Cozinha.</t>
  </si>
  <si>
    <t>LOUÇAS, METAIS E ACESSÓRIOS</t>
  </si>
  <si>
    <t>Base para misturador monocomando para ducha higiênica, ref. 00545900 da Docol ou similar</t>
  </si>
  <si>
    <t>Espelho Cristal 4 mm, 50 x 100 cm - acabamento bisotê e sem moldura, fixação em pitons cromados diretamente na parede - Fornecimento e Instalação</t>
  </si>
  <si>
    <t>Suporte para Shampoo / Sabonete de parede 38 cm. Ref. Bagno - Fornecimento e Instalação</t>
  </si>
  <si>
    <t>INSTALAÇÕES DE CABEAMENTO ESTRUTURADO</t>
  </si>
  <si>
    <t>ELETROCALHA LISA, PERFILADOS E ACESSÓRIOS</t>
  </si>
  <si>
    <t>Fornecimento e instalação de saída horizontal dupla para eletroduto 1"</t>
  </si>
  <si>
    <t>Cabo paralelo 2 x 2,5mm2 para som - Fornecimento e instalação</t>
  </si>
  <si>
    <t>Kit Ventilação composto por Ventiladores Bi-Volts, inclusive fixação em Rack 19"</t>
  </si>
  <si>
    <t>Bandeja fixa para rack, 19" x 500 mm</t>
  </si>
  <si>
    <t>Amplificador 4 x 120W RMS BT/USB/SD/FM, 4 Canais - Fornecimento e instalação</t>
  </si>
  <si>
    <t>RODAPÉS, SOLEIRAS E PEITORIS</t>
  </si>
  <si>
    <t>ELETROCALHAS LISAS E ACESSÓRIOS</t>
  </si>
  <si>
    <t>SPDA</t>
  </si>
  <si>
    <t>INSTALAÇÕES HIDROSSANITÁRIAS</t>
  </si>
  <si>
    <t>COMPLEMENTAÇÃO DA OBRA</t>
  </si>
  <si>
    <t>SERVIÇOS FINAIS</t>
  </si>
  <si>
    <t>PEÇAS DE REPOSIÇÃO</t>
  </si>
  <si>
    <t>Porcelanato Retificado – Cetim Bianco - “A” – 30x60cm – Portobello ou equivalente (2 caixas de 2,10 m2 cada)</t>
  </si>
  <si>
    <t>ESTACIONAMENTO</t>
  </si>
  <si>
    <t>PROJETOS</t>
  </si>
  <si>
    <t>Projeto de Pavimentação – (Estacionamentos, vias, acessos, calçadas e outros)</t>
  </si>
  <si>
    <t>• Projeto de Drenagem - Urbanismo</t>
  </si>
  <si>
    <t>Projeto de Rede Elétrica (Baixa Tensão) - Urbanismo</t>
  </si>
  <si>
    <t>Serviços Iniciais</t>
  </si>
  <si>
    <t>Locação de pavimentação</t>
  </si>
  <si>
    <t>Tela Plástica de proteção Externa - Tipo Tapume h=1,50m</t>
  </si>
  <si>
    <t>Fita zebrada de demarcação de área</t>
  </si>
  <si>
    <t>DEMOLIÇÕES / REMOÇÕES / TRANSPORTE</t>
  </si>
  <si>
    <t>Demolições e Remoções</t>
  </si>
  <si>
    <t>Remoção de pavimentação de pedra (basalto). 5500,00 m² x 0,2 = 1.100,00m³</t>
  </si>
  <si>
    <t>Remoção de meio fio</t>
  </si>
  <si>
    <t>Transporte</t>
  </si>
  <si>
    <t>Carga, manobra e descarga de entulho (pavimentação de pedra) em caminhão basculante - carga com escavadeira hidráulica. 1100,00 m³ x 1,3.</t>
  </si>
  <si>
    <t>Transporte de material (pavimentação de pedra) retirado até 20 km1100,00 m³ x 1,3 x 20 = 5.720,00 m³xKm</t>
  </si>
  <si>
    <t>Plantio de grama. Área externa - 1.420,00m² x 1,056 = 1.500,00m²</t>
  </si>
  <si>
    <t>Fornecimento e colocação de terra vegetal - Camada 15Cm. Área externa - 1.500,00m² X 0,15 = 225,00m³</t>
  </si>
  <si>
    <t>ELÉTRICA - ILUMINAÇÃO</t>
  </si>
  <si>
    <t>Quadros</t>
  </si>
  <si>
    <t>Quadro de acionamento com 4 botoeiras, de embutir, abrigado, em chapa metálica, nas dimensões de 500x500x125mm, barramento 150A c/ trilhos DIN para de equipamentos, borneira SAK para cabos conf, projeto, c/ conexões, fixações, identificações, barramentos e acessórios. QDI-ILUM</t>
  </si>
  <si>
    <t>Disjuntores</t>
  </si>
  <si>
    <t>Disjuntores Caixa Moldada</t>
  </si>
  <si>
    <t>Mini Disjuntores</t>
  </si>
  <si>
    <t>Minidisjuntor monopolar encaixe em trilho DIN, corrente nominal 32A - 5kA curva C para tensão de 220V. QD-ILUM - 4 unidades</t>
  </si>
  <si>
    <t>Eletrodutos</t>
  </si>
  <si>
    <t>Eletroduto corrugado PEAD, diam. Ø3"-fornecimento e instalação</t>
  </si>
  <si>
    <t>Eletroduto corrugado (helicoidal) de PEAD (Polietileno De Alta Densidade ) flexível DN 32mm (ou 30mm a depender do fabricante), ø1.1/2", na cor preta, de seção circular, inclusive conexões</t>
  </si>
  <si>
    <t>Cabos e Fios (Condutores)</t>
  </si>
  <si>
    <t>Cabo de cobre flexível isolado, 2,5 mm², anti-chama 0,6/1,0 KV, isolação HEPR ou XLPE 90°</t>
  </si>
  <si>
    <t>Cabo de cobre flexível isolado, 10 mm², anti-chama 0,6/1,0 KV, isolação HEPR ou XLPE 90°</t>
  </si>
  <si>
    <t>Caixas de Passagem</t>
  </si>
  <si>
    <t>Fornecimento e instalação de caixa de passagem no solo, fabricação em concreto, dimensões 30x30x30cm.</t>
  </si>
  <si>
    <t>Grelha de ferro fundido 30 x 30 cm.</t>
  </si>
  <si>
    <t>Fornecimento e instalação de caixa de passagem no solo, fabricação em concreto, dimensões 80x120x80cm.</t>
  </si>
  <si>
    <t>Tampa para caixa tipo R2 e R3, em ferro fundido, dimensões internas: 0,55 x 1,10 m - fornecimento e instalação.</t>
  </si>
  <si>
    <t>Postes e Pétalas</t>
  </si>
  <si>
    <t>Relé fotoelétrico para comando de iluminação externa - fotocélula - fornecimento e instalação</t>
  </si>
  <si>
    <t>Fornecimento e instalação pétala quádrupla para instalação em topo de poste reto e cruzeta, encaixe ø60mm, potência 4x150w (600w total), eficácia luminosa &gt; 119lm/W, Temperatura de cor 5000K, corpo em alumínio com pintura microtexturizada, com driver. proteção IP66. ref.: LUMICENTER - LEX05-S2M850T2MX</t>
  </si>
  <si>
    <t>Poste tubular em aço, com tratamento por galvanização a fogo, conforme norma NBR-6323. H= 9,00m – ref. poste telecônico reto Galeão - DTP-TCRF.0940 – com suporte central - DTS-4 - para uma, duas, ou quatro luminárias.</t>
  </si>
  <si>
    <t>Suporte para 4 Pétalas para poste de iluminação</t>
  </si>
  <si>
    <t>Escavação mecanizada de vala com retroescavadeira para assentamento de eletrodutos. Profundidade da vala: 60cm. Largura da vala: 40cm. Preparação de fundo de vala e reaterro.</t>
  </si>
  <si>
    <t>Caixa de Inspeção - Drenagem Pluvial Externa</t>
  </si>
  <si>
    <t>Caixa Retangular em alvenaria de tijolos cerâmicos maciços para rede de drenagem. Dimensões: 1,00x0,1,00m - h=2,00m. - Caixas de Passagem</t>
  </si>
  <si>
    <t>Tampa retangular - 975x870 - Ferro Fundido 175 kg - para caixa de passagem</t>
  </si>
  <si>
    <t>Caixa Retangular em alvenaria de tijolos cerâmicos maciços para rede de drenagem. Dimensões: 1,20x0,80m - h=1,00m. - Bocas de Lobo</t>
  </si>
  <si>
    <t>Grelha de metálica (Ferro fundido) 30x90 - reforçada para boca de lobo - trafego pesado</t>
  </si>
  <si>
    <t>Tubulações Implantação Drenagem Externa</t>
  </si>
  <si>
    <t>Tubo de concreto simples para águas pluviais, com encaixe ponta e bolsa -Diâmetro 400mm</t>
  </si>
  <si>
    <t>Tubo de concreto simples para águas pluviais, com encaixe ponta e bolsa -Diâmetro 600mm</t>
  </si>
  <si>
    <t>Tubo de concreto simples para águas pluviais, com encaixe ponta e bolsa -Diâmetro 800mm</t>
  </si>
  <si>
    <t>Preparo de Fundo de Vala com largura menor que 1,5m, com camada de areia de forma manual.</t>
  </si>
  <si>
    <t>TERRAPLANAGEM / PAVIMENTAÇÃO</t>
  </si>
  <si>
    <t>Terraplanagem</t>
  </si>
  <si>
    <t>Escavação mecanizada. h=40 cm; área de 5.515,00 m²</t>
  </si>
  <si>
    <t>Carga, manobra e descarga de entulho (pavimentação de pedra) em caminhão basculante - carga com escavadeira hidráulica. 5.515,00 m³ x 0,4 x 1,3 = 2.867,80m³.</t>
  </si>
  <si>
    <t>Transporte de material (Solo) retirado até 20 km. (5.500,00x0,4) m³ x 1,3 x 20Km = 57.200,00 m³xKm</t>
  </si>
  <si>
    <t>Sub-leito: escarificação de camada de 10 cm, com acabamento e compactação, com grau de compactação ≥100% (Proctor Normal). e = 10 cm. Volume = 551,50 m³</t>
  </si>
  <si>
    <t>Sub-base: camada de brita graduada (e=25 cm), com espalhamento, compactação com rolo pé-de-carneiro, e acabamento com rolo de pneus e rolo liso. Deverá apresentar CBR≥80%, expansão &lt; 0,5% e grau de compactação ≥ 100% (Proctor Normal). Brita graduada h=25 cm. Volume = 5.515,00m² x 0,25 = 1.378,75 m³</t>
  </si>
  <si>
    <t>Lastro de Brita para as Calçadas: camada de brita graduada (e=5 cm), com espalhamento e compactação. Volume = 5.515,00m² x 0,05 = 275,75 m³</t>
  </si>
  <si>
    <t>Enchimento (aterro) das áreas das calçadas com solo arenoso, espalhamento, regularização e convenientemente compactado. h = 17 cm. 1.420,00 m² x 0,17 x 1,30 = 313,82 m³</t>
  </si>
  <si>
    <t>Camada de assentamento de areia limpa, com espalhamento e nivelamentoareia e=5 cm - Estacionamento. Volume= 5.515,00 x 0,05 = 275,75 m³</t>
  </si>
  <si>
    <t>Pavimentação de vias e estacionamento</t>
  </si>
  <si>
    <t>Pavimentação com bloco de concreto intertravado tipo Paver 35 Mpa e=8 cm, 20x10 Cm, assentado com juntas preenchidas e compactação - Estacionamento - 5.515,00m² x 1,05 = 5.790,75m²</t>
  </si>
  <si>
    <t>Meio fio de concreto pré-moldado. 15 x 30 cm - 1.140,00m x 1,05 = 1.197,00m</t>
  </si>
  <si>
    <t>Calçadas</t>
  </si>
  <si>
    <t>Execução de passeio (calçada) com concreto moldado in loco, feito em obra, acabamento estampado, espessura 7 cm, armado. 165,00m² x 1,03 x 0,07 = 11,90m³</t>
  </si>
  <si>
    <t>Meio fio de concreto pré-moldado. 15 x 30 cm - 52,00m x 1,0576 = 55,00m</t>
  </si>
  <si>
    <t>Demarcação</t>
  </si>
  <si>
    <t>Pintura com tinta retrorrefletiva a base de resina acrílica com microesferas de vidro. E=10cm, aplicação manual.  Incluso tinta. - Demarcação de vaga; - Áreas Reservadas (zebrada); - Faixa de pedestre; - Sinalização horizontal (setas); - Meio de faixa;</t>
  </si>
  <si>
    <t>Pintura com tinta retrorrefletiva a base de resina acrílica com microesferas de vidro. E=10cm, aplicação manual.  Incluso tinta.- Títulos e símbolos;</t>
  </si>
  <si>
    <t>VALOR TOTAL MÃO DE OBRA (CUSTO DE MERCADO)</t>
  </si>
  <si>
    <t>VALOR TOTAL MATERIAL (CUSTO DE MERCADO)</t>
  </si>
  <si>
    <t>EQUIPAMENTOS (BDI REDUZIDO)</t>
  </si>
  <si>
    <t>VALOR TOTAL MÃO DE OBRA - EQUIPAMENTOS (CUSTO DE MERCADO)</t>
  </si>
  <si>
    <t>VALOR TOTAL MATERIAL - EQUIPAMENTOS (CUSTO DE MERCADO)</t>
  </si>
  <si>
    <t>VALOR TOTAL DO ORÇAMENTO - EQUIPAMENTOS</t>
  </si>
  <si>
    <t>COMPOSIÇÃO DO BDI DIFERENCIADO - EQUIPAMENTOS</t>
  </si>
  <si>
    <t>BDI APLICADO SOBRE O TOTAL DE MÃO DE OBRA - EQUIPAMENTOS</t>
  </si>
  <si>
    <t>BDI APLICADO SOBRE O TOTAL DE MATERIAL - EQUIPAMENTOS</t>
  </si>
  <si>
    <t>VALOR TOTAL DO BDI - EQUIPAMENTOS</t>
  </si>
  <si>
    <t>VALOR TOTAL MÃO DE OBRA (CUSTO DE MERCADO + BDI)</t>
  </si>
  <si>
    <t>VALOR TOTAL MATERIAL (CUSTO DE MERCADO + BDI)</t>
  </si>
  <si>
    <t>H</t>
  </si>
  <si>
    <t>mes</t>
  </si>
  <si>
    <t>m³XKm</t>
  </si>
  <si>
    <t>mês</t>
  </si>
  <si>
    <t>TOTAL SERVIÇOS INICIAIS E ADMINISTRAÇÃO</t>
  </si>
  <si>
    <t>ISS (Referente a Prefeitura de Lages)</t>
  </si>
  <si>
    <t>TOTAL - RESTAURANTE</t>
  </si>
  <si>
    <t>TOTAL - ESTACIONAMENTO</t>
  </si>
  <si>
    <t>VALOR TOTAL DO ORÇAMENTO - OBRA</t>
  </si>
  <si>
    <t>VALOR TOTAL DA PROPOSTA (OBRA + EQUIPAMENTOS)
Reforma e Ampliação do Restaurante e revitalização do estacionamento frontal do SPR</t>
  </si>
  <si>
    <t>VALOR TOTAL - EQUIPAMENTOS
Reforma e Ampliação do Restaurante e revitalização do estacionamento frontal do SPR</t>
  </si>
  <si>
    <t>VALOR TOTAL - OBRA
Reforma e Ampliação do Restaurante e revitalização do estacionamento frontal do SPR</t>
  </si>
  <si>
    <t>Número da ART ou RRT:</t>
  </si>
  <si>
    <t>Número de Registro no CREA ou CAU:</t>
  </si>
  <si>
    <t>Profissional Responsável pelo Orçamento:</t>
  </si>
  <si>
    <t>Ar-Condicionados</t>
  </si>
  <si>
    <t>Ar-condicionado split hi-wall inverter, capacidade nominal de 12.000 BTU/h, quente e frio</t>
  </si>
  <si>
    <t>Ar condicionado split inverter, hi-wall (parede), 18000 BTU/h, ciclo quente/frio, 60hz, classificação A (selo Procel), gás HFC, controle s/fio</t>
  </si>
  <si>
    <t>Condicionador de ar tipo split hiwall inverter capacidade de 24.000 BTU/h, ciclo quente e frio, alimentação elétrica 220v, monofásico. ref.: Midea xtreme connect save ou similar</t>
  </si>
  <si>
    <t>Condicionador de ar tipo split teto inverter capacidade de 36.000 BTU/h, ciclo quente e frio, alimentação elétrica 220v, monofásico. ref.: LG ou similar</t>
  </si>
  <si>
    <t>Condicionador de ar tipo split teto inverter capacidade de 60.000 BTU/h, ciclo quente e frio, alimentação elétrica 220v, monofásico. ref.: LG ou similar</t>
  </si>
  <si>
    <t>Cortina de ar - comprimento de 120 cm - com controle remoto. ref.: EOS ou similar</t>
  </si>
  <si>
    <t>Cortina de ar - comprimento de 150 cm - com controle remoto. ref.: EOS ou similar</t>
  </si>
  <si>
    <t>Ventilação/Exaustão</t>
  </si>
  <si>
    <t>Exaustor helicocentrífugo em linha com vazão máxima vazão 248 m³/h. potência absorvida  88 W. pressão máxima 35mmca. ref: Sicflux - maxx 100</t>
  </si>
  <si>
    <t>Exaustor sicflux MAXX 200 -220v</t>
  </si>
  <si>
    <t>Ventilador axial com filtros G4+M5, vazão de ar de 64 m³/h. ref: Sicflux - Splitvent</t>
  </si>
  <si>
    <t>Gabinete de ventilação com ventilador radial, construído em chapa de aço galvanizado reforçada, com filtros G4+M5, diâmetro de 250mm. ref.: Sicflux, modelo FH-250</t>
  </si>
  <si>
    <t>Gabinete de exaustão com ventilador radial, construído em chapa de aço galvanizado reforçada, diâmetro de 200mm -. ref.: Sicflux, modelo FH-200 sem filtros</t>
  </si>
  <si>
    <t>Exaustor Rooftop para aplicação em telhados, ventilador limit load, arranjo 4k, vazão de ar de 2.400 m³/h, pressão estática de 18mmca, com adaptação para telhado, pintura e plaqueta de identificação em alumínio. ref.: Berlinerluft, modelo TCV450 ou similar</t>
  </si>
  <si>
    <t>Exaustor Rooftop para aplicação em telhados, ventilador limit load, arranjo 4K, vazão de ar de 918 m³/h, pressão estática de 25 mmca, com anicentelhante AMCA C, com adaptação para telhado, pintura e plaqueta de identificação em alumínio. ref.: Berlinerluft, modelo TCV280 ou similar</t>
  </si>
  <si>
    <t>Exaustor Rooftop para aplicação em telhados, ventilador limit load, arranjo 4K, vazão de ar de 3.856 m³/h, pressão estática de 55 mmca, com anicentelhante AMCA C, com adaptação para telhado, pintura e plaqueta de identificação em alumínio. ref.: Berlinerluft, modelo TCV450 ou similar</t>
  </si>
  <si>
    <t>Exaustor centrífugo com ventilador limit load, simples aspiração, vazão de ar de 3.150 m³/h, pressão estática de 25 mmca, base única, com anticentelhante AMCA C, construção vedada/soldada e estanque, com porta de inspeção, gaxeta de vedação e dreno, com amortecedores tipo mola, ligação flexível aspiração para alta temperatura, com rotor de resfriamento, exaustor vedado, soldado e estanque, com gaxeta de vedação e porta de inspeção, com pintura, placa de identificação em alumínio, com amortecedores de vibração tipo mola helicoidal. ref.: Berlinerluft, modelo GTS-4-450 ou similar</t>
  </si>
  <si>
    <t>Exaustor centrífugo com ventilador limit load, simples aspiração, vazão de ar de 5.880 m³/h, pressão estática de 60 mmca, base única, com anticentelhante AMCA C, construção vedada/soldada e estanque, com porta de inspeção, gaxeta de vedação e dreno, com amortecedores tipo mola, ligação flexível aspiração para alta temperatura, com rotor de resfriamento, exaustor vedado, soldado e estanque, com gaxeta de vedação e porta de inspeção, com pintura, placa de identificação em alumínio, com amortecedores de vibração tipo mola helicoidal. ref.: Berlinerluft, modelo GTS-4-560 ou similar</t>
  </si>
  <si>
    <t>Exaustor centrífugo com ventilador limit load, simples aspiração, vazão de ar de 12.166 m³/h, pressão estática de 65 mmca, base única, com anticentelhante AMCA C, construção vedada/soldada e estanque, com porta de inspeção, gaxeta de vedação e dreno, com amortecedores tipo mola, ligação flexível aspiração para alta temperatura, com rotor de resfriamento, exaustor vedado, soldado e estanque, com gaxeta de vedação e porta de inspeção, com pintura, placa de identificação em alumínio, com amortecedores de vibração tipo mola helicoidal. ref.: Berlinerluft, modelo GTS-4-710 ou similar</t>
  </si>
  <si>
    <t>Gabinetes de Ventilação</t>
  </si>
  <si>
    <t>Gabinete de ventilação com ventilador Sirocco de dupla aspiração, vazão de ar de 1.975 m³/h, pressão estática de 42mmca, com filtro G4+M5, com amortecedores tipo mola helicoidal, pintura eletrostática do gabinete, ligação flexível descarga com flange, com placa de identificação em alumínio. Ref.: Berlinerluft, modelo BBS225 ou similar</t>
  </si>
  <si>
    <t>Gabinete de ventilação com ventilador Sirocco de dupla aspiração, vazão de ar de 3.421 m³/h, pressão estática de 45mmca, com filtro G4+M5, com amortecedores tipo mola helicoidal, pintura eletrostática do gabinete, ligação flexível descarga com flange, com placa de identificação em alumínio. Ref.: Berlinerluft, modelo BBS280 ou similar</t>
  </si>
  <si>
    <t>Gabinete de ventilação com ventilador Sirocco de dupla aspiração, vazão de ar de 3.763 m³/h, pressão estática de 45mmca, com filtro G4+M5, com amortecedores tipo mola helicoidal, pintura eletrostática do gabinete, ligação flexível descarga com flange, com placa de identificação em alumínio. Ref.: Berlinerluft, modelo BBS280 ou similar</t>
  </si>
  <si>
    <t>Gabinete de ventilação com ventilador Sirocco de dupla aspiração, vazão de ar de 13.344 m³/h, pressão estática de 25mmca, com filtro G4, com amortecedores tipo mola helicoidal, pintura eletrostática do gabinete, ligação flexível descarga com flange, com placa de identificação em alumínio e proteção contra intempéries, com veneziana de proteção. Ref.: Berlinerluft, modelo bbs560 ou similar</t>
  </si>
  <si>
    <t>Coifas</t>
  </si>
  <si>
    <t>Sistema fixo de combate e extinção de incêndio para cozinhas profissionais, agente saponificante, composto dos seguintes itens: central de alarme, baterias seladas de 24VVC e 5AH, detectores de gás GN/ GLP, contato seco para intertravamento, acionador manual, cilindro de agente saponificante com acionamento manual e automático para uso na área de cocção, difusores de saponificante tipo pulverizador, sensores térmicos de 144°C, mangueiras de atuação para cilindros de saponificante, suporte para os cilindros, tubulações e conexões para bicos de saponificante em aço inox ( ref. Jetfire) - fornecimento e instalação</t>
  </si>
  <si>
    <t>Coifa do tipo forno, com filtragem inercial, construída em aço inox, espessura mínima de 0,94mm, com tecnologia back flow, com luminárias, com calha para recolhimento de condensados e dreno rosqueado, colarinho flangeada com altura máxima de 100mm - dimensões de 3500x500x500mm. Ref.: Melting, modelo Mult Inercial ou similar</t>
  </si>
  <si>
    <t>Coifa do tipo forno, com filtragem inercial, construída em aço inox, espessura mínima de 0,94mm, com tecnologia back flow, com luminárias, com calha para recolhimento de condensados e dreno rosqueado, colarinho flangeada com altura máxima de 100mm - dimensões de 850x600x500mm. Ref.: Melting, modelo Mult Inercial ou similar</t>
  </si>
  <si>
    <t>Coifa do tipo parede com um lado longitudinal e um lateral fechado, com filtragem Vortex de 4 estágios, construída em aço inox, espessura mínima de 0,94mm, com tecnologia back flow, com luminárias, com calha para recolhimento de condensados e dreno rosqueado, com lâmpada UV, colarinho flangeada com altura máxima de 100mm - Dimensões De 3150x850x500mm. Ref.: Melting, Modelo Mult Vortex ou similar</t>
  </si>
  <si>
    <t>Coifa do tipo parede com um lado longitudinal fechado, com filtragem Vortex de 4 estágios, construída em aço inox, espessura mínima de 0,94mm, com tecnologia back flow, com luminárias, com calha para recolhimento de condensados e dreno rosqueado, com lâmpada UV, colarinho flangeada com altura máxima de 100mm - dimensões de 3550x1150x500mm. Ref.: Melting, modelo mult Vortex ou Similar</t>
  </si>
  <si>
    <t>Coifa do tipo ilha dupla, com filtragem Vortex de 4 estágios, construída em aço inox, espessura mínima de 0,94mm, com tecnologia back flow, com luminárias, com calha para recolhimento de condensados e dreno rosqueado, com lâmpada UV, colarinho flangeada com altura máxima de 100mm - dimensões de 3300x1600x500mm (as duas coifas formarão uma única coifa com comprimento total de 6600mm). Ref.: Melting, modelo Mult Vortex ou similar</t>
  </si>
  <si>
    <t>Despesas iniciais</t>
  </si>
  <si>
    <t>Impostos e seguros (riscos de engenharia/responsabilidade civil)</t>
  </si>
  <si>
    <t>Taxa de habite-se Bombeiros/SC (lei nº 7.541, 30 de dezembro de 1998 - Decreto-Lei nº 420/23) - referência 01/01/2024</t>
  </si>
  <si>
    <t>Alvará para Lages/SC (lei ordinária nº 721/1983 - regulamentada pelo decreto nº 1.198/1984 - vide decreto nº 14.161/2013)</t>
  </si>
  <si>
    <t>Administração local</t>
  </si>
  <si>
    <t>Engenheiro civil de obra pleno com encargos complementares (6h por dia durante 10 meses)</t>
  </si>
  <si>
    <t>Engenheiro eletricista com encargos complementares (4h por dia durante 10 meses)</t>
  </si>
  <si>
    <t>Engenheiro mecânico com encargos complementares (4h por dia durante 5 meses)</t>
  </si>
  <si>
    <t>Mestre de obras com encargos complementares</t>
  </si>
  <si>
    <t>Anotação de responsabilidade técnica - ART</t>
  </si>
  <si>
    <t>Canteiro de obras</t>
  </si>
  <si>
    <t>Fornecimento e instalação de placa de obra com chapa galvanizada e estrutura de madeira.</t>
  </si>
  <si>
    <t>Tapume com telha metálica.- restaurante e estacionamento</t>
  </si>
  <si>
    <t>Execução de sanitário e vestiário em canteiro de obras, fora da projeção da laje, em chapa de madeira compensada, não incluso mobiliário.</t>
  </si>
  <si>
    <t>Execução de escritório em canteiro de obras, fora da projeção da laje, em chapa de madeira compensada, não incluso mobiliário e equipamentos.</t>
  </si>
  <si>
    <t>Execução de refeitório em canteiro de obras, fora da projeção da laje, em chapa de madeira compensada, não incluso mobiliário e equipamentos.</t>
  </si>
  <si>
    <t>Execução de almoxarifado em canteiro de obras, fora da projeção da laje, em chapa de madeira compensada, não incluso mobiliário e equipamentos.</t>
  </si>
  <si>
    <t>Projetos "AS BUILT"</t>
  </si>
  <si>
    <t>Despesas Correntes</t>
  </si>
  <si>
    <t>Mobilização / Desmobilização</t>
  </si>
  <si>
    <t>Mobilização:• Aquisição e transporte de materiais e equipamentos;• Contratação e mobilização da equipe;• Planejamento de segurança e sinalização.</t>
  </si>
  <si>
    <t>Desmobilização: • Desmontagem do canteiro de obras; • Desmobilização de equipamentos e materiais remanescentes;• Desligamento de infraestrutura provisória;• Baixa de licenças e contratos; • Vistoria final.</t>
  </si>
  <si>
    <t>Demolição de alvenaria de bloco furado, de forma manual, sem reaproveitamento.</t>
  </si>
  <si>
    <t>Remoção de janelas, de forma manual, sem reaproveitamento.</t>
  </si>
  <si>
    <t>Remoção de portas, de forma manual, sem reaproveitamento.</t>
  </si>
  <si>
    <t>Demolição manual de base suporte, contrapiso, camada regularizadora ou de assentamento</t>
  </si>
  <si>
    <t>Demolição de piso cerâmico</t>
  </si>
  <si>
    <t>Demolição de argamassas, de forma manual, sem reaproveitamento.</t>
  </si>
  <si>
    <t>Demolição de revestimento cerâmico, de forma mecanizada com martelete, sem reaproveitamento.</t>
  </si>
  <si>
    <t>Retirada do meio-fio mecanizada</t>
  </si>
  <si>
    <t>Remoção de telhas de fibrocimento metálica e cerâmica, de forma manual, sem reaproveitamento.</t>
  </si>
  <si>
    <t>Remoção de louças, de forma manual, sem reaproveitamento.</t>
  </si>
  <si>
    <t>Remoção de divisórias leves sanitárias, de forma manual, sem reaproveitamento</t>
  </si>
  <si>
    <t>Retirada de balcão e bancadas de granito, sem reaproveitamento</t>
  </si>
  <si>
    <t>Remoção de pavimentação em elementos de concreto intertravados (paver, lajotas etc...)</t>
  </si>
  <si>
    <t>Remoção de soleira de mármore ou granito</t>
  </si>
  <si>
    <t>Remoção de metais sanitários, de forma manual, sem reaproveitamento.</t>
  </si>
  <si>
    <t>Demolição de divisórias de mármore/granito/marmorite s/reaproveitamento</t>
  </si>
  <si>
    <t>Retirada de guarda corpo de madeira</t>
  </si>
  <si>
    <t>Demolição de lajes, em concreto armado, de forma mecanizada com martelete, sem reaproveitamento.</t>
  </si>
  <si>
    <t>Retirada de instalações mecânicas como sistemas de exaustão, equipamentos antigos casas de máquinas, coifas, câmaras frias</t>
  </si>
  <si>
    <t>Demolição de paredes e elementos variados de madeira (escadas, estruturas)</t>
  </si>
  <si>
    <t>Retirada de cabos elétricos</t>
  </si>
  <si>
    <t>Retirada de pontos elétricos (luminárias, interruptores e tomadas)</t>
  </si>
  <si>
    <t>Demolição manual rodape madeira s/ reaproveitamento</t>
  </si>
  <si>
    <t>Demolição de rodapé cerâmico, de forma manual, sem reaproveitamento.</t>
  </si>
  <si>
    <t>Escavações</t>
  </si>
  <si>
    <t>Escavação mecanizada para bloco de coroamento ou sapata com retroescavadeira (incluindo escavação para colocação de fôrmas).</t>
  </si>
  <si>
    <t>Escavação mecanizada para viga baldrame ou sapata corrida com mini-escavadeira (incluindo escavação para colocação de fôrmas).</t>
  </si>
  <si>
    <t>Reaterro mecanizado de vala com minicarregadeira, com compactador de solos de percussão.</t>
  </si>
  <si>
    <t>Compactação mecânica de solo para execução de radier, piso de concreto ou laje sobre solo, com compactador de solos a percussão.</t>
  </si>
  <si>
    <t>Lastro de concreto magro, aplicado em blocos de coroamento ou sapatas, espessura de 5 cm.</t>
  </si>
  <si>
    <t>Carga, manobra e descarga de solos e materiais granulares em caminhão basculante 10 m³ - carga com escavadeira hidráulica (caçamba de 1,20 m³ / 155 HP) e descarga livre (unidade: m3).</t>
  </si>
  <si>
    <t>Transporte com caminhão basculante de 10 m³, em via urbana pavimentada, DMT até 30 km (unidade: m3xkm).</t>
  </si>
  <si>
    <t>Térreo - Sapatas</t>
  </si>
  <si>
    <t>Fabricação, montagem e desmontagem de fôrma para sapata, em madeira serrada, e=25 mm, 4 utilizações.</t>
  </si>
  <si>
    <t>Armação de sapata isolada, viga baldrame e sapata corrida utilizando aço ca-50 de 8 mm - montagem.</t>
  </si>
  <si>
    <t>Armação de sapata isolada, viga baldrame e sapata corrida utilizando aço ca-50 de 10 mm - montagem.</t>
  </si>
  <si>
    <t>Concretagem de sapata, fck 30 MPA, com uso de bomba - lançamento, adensamento e acabamento.</t>
  </si>
  <si>
    <t>Térreo - Pilares</t>
  </si>
  <si>
    <t xml:space="preserve">Montagem e desmontagem de fôrma de pilares retangulares e estruturas similares, pé-direito simples, em madeira serrada, 4 utilizações. </t>
  </si>
  <si>
    <t>Armação de pilar ou viga de estrutura convencional de concreto armado utilizando aço ca-60 de 5,0 mm - montagem.</t>
  </si>
  <si>
    <t>Armação de pilar ou viga de estrutura convencional de concreto armado utilizando aço ca-50 de 10,0 mm - montagem.</t>
  </si>
  <si>
    <t>Armação de pilar ou viga de estrutura convencional de concreto armado utilizando aço ca-50 de 16,0 mm - montagem.</t>
  </si>
  <si>
    <t xml:space="preserve">Concretagem de pilares, fck = 30 MPA, com uso de bomba em edificação com seção média de pilares menor ou igual a 0,25 m² - lançamento, adensamento e acabamento. </t>
  </si>
  <si>
    <t>Térreo - Vigas baldrame</t>
  </si>
  <si>
    <t>Fabricação, montagem e desmontagem de fôrma para viga baldrame, em madeira serrada, e=25 mm, 4 utilizações.</t>
  </si>
  <si>
    <t>Armação de sapata isolada, viga baldrame e sapata corrida utilizando aço ca-60 de 5 mm - montagem.</t>
  </si>
  <si>
    <t>Armação de sapata isolada, viga baldrame e sapata corrida utilizando aço ca-50 de 6,3 mm - montagem.</t>
  </si>
  <si>
    <t>Armação de bloco, sapata isolada, viga baldrame e sapata corrida utilizando aço ca-50 de 12,5 mm - montagem.</t>
  </si>
  <si>
    <t>Armação de bloco, sapata isolada, viga baldrame e sapata corrida utilizando aço ca-50 de 16 mm - montagem.</t>
  </si>
  <si>
    <t>Concretagem de bloco de coroamento ou viga baldrame, fck 30 MPA, com uso de bomba - lançamento, adensamento e acabamento.</t>
  </si>
  <si>
    <t>Térreo - Lajes</t>
  </si>
  <si>
    <t>Montagem e desmontagem de fôrma de laje maciça, pé-direito simples, em chapa de madeira compensada resinada e cimbramento de madeira, 4 utilizações.</t>
  </si>
  <si>
    <t>Armação de laje de estrutura convencional de concreto armado utilizando aço ca-50 de 10,0 mm - montagem.</t>
  </si>
  <si>
    <t xml:space="preserve">Concretagem de vigas e lajes, fck=30 MPA, para lajes maciças ou nervuradas, lançamento, adensamento e acabamento. </t>
  </si>
  <si>
    <t>Cobertura - Pilares</t>
  </si>
  <si>
    <t>Montagem e desmontagem de fôrma de pilares retangulares e estruturas similares, pé-direito simples, em madeira serrada, 4 utilizações.</t>
  </si>
  <si>
    <t>Armação de pilar ou viga de estrutura convencional de concreto armado utilizando aço ca-50 de 12,5 mm - montagem.</t>
  </si>
  <si>
    <t>Cobertura - Vigas</t>
  </si>
  <si>
    <t>Montagem e desmontagem de fôrma de viga, escoramento com pontalete de madeira, pé-direito simples, em madeira serrada, 4 utilizações.</t>
  </si>
  <si>
    <t>Armação de pilar ou viga de estrutura convencional de concreto armado utilizando aço ca-50 de 6,3 mm - montagem.</t>
  </si>
  <si>
    <t>Armação de pilar ou viga de estrutura convencional de concreto armado utilizando aço ca-50 de 8,0 mm - montagem.</t>
  </si>
  <si>
    <t>Concretagem de vigas e lajes, fck=30 MPA, para lajes maciças ou nervuradas, lançamento, adensamento e acabamento.</t>
  </si>
  <si>
    <t>Cobertura - Lajes</t>
  </si>
  <si>
    <t>Armação de laje de estrutura convencional de concreto armado utilizando aço ca-60 de 4,2 mm - montagem.</t>
  </si>
  <si>
    <t>Armação de laje de estrutura convencional de concreto armado utilizando aço ca-60 de 5,0 mm - montagem.</t>
  </si>
  <si>
    <t>Armação de laje de estrutura convencional de concreto armado utilizando aço ca-50 de 6,3 mm - montagem.</t>
  </si>
  <si>
    <t>Armação de laje de estrutura convencional de concreto armado utilizando aço ca-50 de 8,0 mm - montagem.</t>
  </si>
  <si>
    <t>Montagem e desmontagem de fôrma de laje nervurada com EPS h=30cm e assoalho, pé-direito simples, em chapa de madeira compensada resinada, 2 utilizações.</t>
  </si>
  <si>
    <t>Platibanda - Pilares</t>
  </si>
  <si>
    <t>Platibanda - Vigas</t>
  </si>
  <si>
    <t xml:space="preserve">Montagem e desmontagem de fôrma de viga, escoramento com pontalete de madeira, pé-direito simples, em madeira serrada, 4 utilizações. </t>
  </si>
  <si>
    <t>Impermeabilizações</t>
  </si>
  <si>
    <t>Impermeabilização de superfície com manta asfáltica, uma camada, inclusive aplicação de primer asfáltico, e=4mm.</t>
  </si>
  <si>
    <t>Contrapiso em argamassa traço 1:4 (cimento e areia), preparo mecânico com betoneira 400 L, aplicado em áreas molhadas sobre impermeabilização, acabamento não reforçado, espessura 4cm.</t>
  </si>
  <si>
    <t>Contrapiso em argamassa traço 1:4 (cimento e areia), preparo mecânico com betoneira 400 L, aplicado em áreas molhadas sobre laje, aderido, acabamento não reforçado, espessura 2cm.</t>
  </si>
  <si>
    <t>Impermeabilização com manta líquida tipo Vedapren parede ou similar, 03 demãos - fornecimento e aplicação</t>
  </si>
  <si>
    <t>Impermeabilização de superfície com emulsão asfáltica, 2 demãos.</t>
  </si>
  <si>
    <t>Teste de impermeabilização, com lâmina de 10cm de água por 72hs</t>
  </si>
  <si>
    <t>Impermeabilização de superfície com membrana à base de poliuretano com véu de poliester (elementos emergentes em cobertura metálica)</t>
  </si>
  <si>
    <t>Tratamento de Superfícies</t>
  </si>
  <si>
    <t>Restauro - Lavagem de superfície com hidrojateamento a uma pressão mínima de 1200 LB</t>
  </si>
  <si>
    <t>Tratamento de trincas/fissuras superficie concreto em fachadas</t>
  </si>
  <si>
    <t>Juntas de Dilatação</t>
  </si>
  <si>
    <t>Junta de dilatação com EPS/Isopor 10 mm e mastique PU</t>
  </si>
  <si>
    <t>Vedação de juntas perimetrais com selante tixotrópico - fornecimento e execução</t>
  </si>
  <si>
    <t>Alvenaria de vedação de blocos de concreto celular de 10x30x60cm (espessura 10cm) e argamassa de assentamento com preparo em betoneira.</t>
  </si>
  <si>
    <t>Alvenaria de vedação de blocos de concreto celular de 15x30x60cm (espessura 15cm) e argamassa de assentamento com preparo em betoneira.</t>
  </si>
  <si>
    <t>Alvenaria de vedação de blocos cerâmicos furados na horizontal de 11,5x19x29 cm (espessura 11,5 cm) e argamassa de assentamento com preparo em betoneira.</t>
  </si>
  <si>
    <t>Alvenaria de vedação de blocos cerâmicos furados na horizontal de 14x19x29 cm (espessura 14 cm) e argamassa de assentamento com preparo em betoneira.</t>
  </si>
  <si>
    <t>Alvenaria de vedação de blocos cerâmicos furados na horizontal de 19x19x29 cm (espessura 19 cm) e argamassa de assentamento com preparo em betoneira.</t>
  </si>
  <si>
    <t>Parede com placas de gesso acartonado (drywall) resistente a umidade, para uso interno, com duas faces simples e estrutura metálica com guias duplas (reforçadas), com vãos</t>
  </si>
  <si>
    <t>Alvenaria de vedação com elemento vazado de concreto (cobogó) de 7x50x50cm e argamassa de assentamento com preparo em betoneira.</t>
  </si>
  <si>
    <t>Verga moldada in loco em concreto, espessura de *15* cm.</t>
  </si>
  <si>
    <t>Contraverga moldada in loco em concreto, espessura de *15* cm.</t>
  </si>
  <si>
    <t>Chapisco aplicado em alvenarias e estruturas de concreto internas, com colher de pedreiro. Argamassa traço 1:3 com preparo em betoneira 400L.</t>
  </si>
  <si>
    <t>Chapisco aplicado em alvenaria (com presença de vãos) e estruturas de concreto de fachada, com colher de pedreiro. Argamassa traço 1:3 com preparo em betoneira 400L.</t>
  </si>
  <si>
    <t>Massa única, em argamassa traço 1:2:8, preparo mecânico, aplicada manualmente em paredes internas de ambientes com área maior que 10m², e = 17,5mm, com taliscas.</t>
  </si>
  <si>
    <t>Emboço ou massa única em argamassa traço 1:2:8, preparo mecânico com betoneira 400 L, aplicada manualmente em panos de fachada com presença de vãos, espessura de 25 mm.</t>
  </si>
  <si>
    <t>Emboço, em argamassa traço 1:2:8, preparo mecânico, aplicado manualmente em paredes internas de ambientes com área maior que 10m², e = 17,5mm, com taliscas.</t>
  </si>
  <si>
    <t>Apicoamento manual de superfície de concreto</t>
  </si>
  <si>
    <t>Revestimento tipo porcelanato (parede) de dimensões 30x60 cm com rejuntamento em epóxi- fornecimento e instalação (Cetim Bianco - ref. Portobello)</t>
  </si>
  <si>
    <t>Revestimento tipo porcelanato (parede) de dimensões 90x90 cm com rejuntamento em epóxi - fornecimento e instalação (via Durini Fog - ref. Portobello)</t>
  </si>
  <si>
    <t>Revestimento tipo porcelanato (parede) de dimensões 20x120 cm com rejuntamento em epóxi - fornecimento e instalação (Canela Dourada Nat Ret - ref. Portobello)</t>
  </si>
  <si>
    <t>Cantoneira em alumínio para acabamento/proteção de quinas, inclusive fixação</t>
  </si>
  <si>
    <t>Bases e Contrapisos</t>
  </si>
  <si>
    <t>Compactação mecânica de solo para empa de solos a percussão.</t>
  </si>
  <si>
    <t>Camada separadora para execução de radier, piso de concreto ou laje sobre solo, em lona plástica.</t>
  </si>
  <si>
    <t>Lastro com material granular, aplicado em pisos ou lajes sobre solo, espessura de *5 cm*.</t>
  </si>
  <si>
    <t>Execução de passeio (calçada) ou piso de concreto com concreto moldado in loco, usinado, acabamento convencional, espessura 8 cm, armado.</t>
  </si>
  <si>
    <t>Contrapiso interno em argamassa traço 1:4 (cimento e areia), preparo mecânico com betoneira 400 L, aplicado em áreas secas sobre laje, aderido, acabamento não reforçado, espessura 4cm.</t>
  </si>
  <si>
    <t>Contrapiso externo em argamassa traço 1:4 (cimento e areia), preparo mecânico com betoneira 400 L, aplicado em áreas secas sobre laje, aderido, acabamento não reforçado, espessura 4cm.</t>
  </si>
  <si>
    <t>Acabamentos de Piso Interno</t>
  </si>
  <si>
    <t>Piso em cerâmica extrudada 30x30, rejuntamento em epóxi - ref: Gail Kerafloor cinza claro (cód. IND 3080) - fornecimento e instalação</t>
  </si>
  <si>
    <t>Execução de piso de concreto, sem acabamento superficial, espessura de 15 cm, fck = 30 MPA, com uso de formas em madeira serrada. (Base para os equipamentos de climatização)</t>
  </si>
  <si>
    <t>Revestimento tipo porcelanato retificado de dimensões 90x90 cm com rejuntamento em epóxi - fornecimento e instalação - ref. Via Durini Fog Nat - Portobello</t>
  </si>
  <si>
    <t>Acabamentos de Piso Externo</t>
  </si>
  <si>
    <t>Revestimento tipo porcelanato retificado de dimensões 90x90 cm com rejuntamento em epóxi - fornecimento e instalação - ref. Via Durini Grey - Portobello</t>
  </si>
  <si>
    <t>Estrutura Metálica</t>
  </si>
  <si>
    <t>Estrutura metálica para passarela em aço ASTM A-572, completa, inclusive galvanização e pintura de tratamento na cor preta, fornecimento de todos os materiais para ligações e fixações, conforme projeto específico - fornecimento e instalação</t>
  </si>
  <si>
    <t>Estrutura de concreto</t>
  </si>
  <si>
    <t>Carga, manobra e descarga de solos e materiais granulares em caminhão basculante 10 m³ - carga com escavadeira hidráulica (caçamba de 1,20 m³ / 155 hp) e descarga livre (unidade: m3).</t>
  </si>
  <si>
    <t>Transporte com caminhão basculante de 10 m³, em via urbana pavimentada, dmt até 30 km (unidade: m3xkm).</t>
  </si>
  <si>
    <t>Fundações</t>
  </si>
  <si>
    <t>Pilares</t>
  </si>
  <si>
    <t>Concretagem de pilares, fck = 30 MPA, com uso de bomba em edificação com seção média de pilares menor ou igual a 0,25 m² - lançamento, adensamento e acabamento.</t>
  </si>
  <si>
    <t>Vigas Baldrame</t>
  </si>
  <si>
    <t>Piso</t>
  </si>
  <si>
    <t>Proteção e Acessibilidade</t>
  </si>
  <si>
    <t>Corrimão duplo fixado no piso em aço galvanizado de 1.1/2", montantes tubulares 1.1/2" espaçados de 1,00m, fixado com chumbador mecânico.</t>
  </si>
  <si>
    <t>Piso podotátil de alerta ou direcional, de concreto, assentado sobre argamassa.</t>
  </si>
  <si>
    <t>Cobertura</t>
  </si>
  <si>
    <t>Cobertura em telhas metálicas pré pintadas, trapezoidal. Telha em galvalume, tipo “sanduíche”, espessura em PIR: 0,50mm. Pintura com galvalume cinza RAL 7035 na face superior e cromatizada com primer poliéster cor amadeirada na face inferior.</t>
  </si>
  <si>
    <t>Calha em chapa de aço galvanizado número 24, desenvolvimento de 33 cm, incluso transporte vertical.</t>
  </si>
  <si>
    <t xml:space="preserve">Rufo externo/interno em chapa de alumínio, desenvolvimento de 35 cm, incluso içamento </t>
  </si>
  <si>
    <t>Chapim (pingadeira) em alumínio, corte 20 para platibandas</t>
  </si>
  <si>
    <t>Eletrodutos, Caixas e Acessórios</t>
  </si>
  <si>
    <t>Eletroduto rígido, em aço zincado ou galvanizado, tipo leve, DN=1", aparente - fornecimento e instalação.</t>
  </si>
  <si>
    <t>Abraçadeira galvanizada tipo cunha 1", para fixação de eletrodutos - fornecimento e instalação</t>
  </si>
  <si>
    <t>Condulete de alumínio, tipo LL, para eletroduto de aço galvanizado DN 25 mm (1''), aparente - fornecimento e instalação.</t>
  </si>
  <si>
    <t>Condulete de alumínio, tipo T, para eletroduto de aço galvanizado DN 25 mm (1''), aparente - fornecimento e instalação.</t>
  </si>
  <si>
    <t>Luva de emenda para eletroduto, aço galvanizado, DN 25 mm (1''), aparente - fornecimento e instalação.</t>
  </si>
  <si>
    <t>Cabos</t>
  </si>
  <si>
    <t>Cabo de cobre flexível isolado, 2,5 mm², anti-chama 0,6/1,0 kV, para circuitos terminais - fornecimento e instalação.</t>
  </si>
  <si>
    <t>Iluminação</t>
  </si>
  <si>
    <t>Relé fotoelétrico para comando de iluminação externa 1000 w - fornecimento e instalação.</t>
  </si>
  <si>
    <t>Arandela de parede Suegil Firenze, na cor preta, incluso lâmpada - fornecimento e instalação.</t>
  </si>
  <si>
    <t>Instalações para águas pluviais</t>
  </si>
  <si>
    <t>Tubo de alumínio redondo 2.1/2" = DN 75mm para condutor pluvial</t>
  </si>
  <si>
    <t>Curva 90° curta de alumínio 2.1/2" = DN 75mm para condutor pluvial</t>
  </si>
  <si>
    <t>Forro</t>
  </si>
  <si>
    <t>Forro em drywall RU, para ambientes comerciais, inclusive estrutura birecional de fixação.</t>
  </si>
  <si>
    <t>Perfil tabica galvanizado, tipo lisa, com acabamento em pintura, na cor branca, para forro em chapa de gesso acartonado, inclusive acessórios de fixação</t>
  </si>
  <si>
    <t>Tetos rebocados</t>
  </si>
  <si>
    <t>Chapisco aplicado no teto ou em alvenaria e estrutura, com rolo para textura acrílica. Argamassa traço 1:4 e emulsão polimérica (adesivo) com preparo em betoneira 400L.</t>
  </si>
  <si>
    <t>Massa única, em argamassa traço 1:2:8, preparo mecânico, aplicada manualmente em teto, e = 10mm, com taliscas.</t>
  </si>
  <si>
    <t>Placa em alumínio concava 3 x 10 cm em braille para uso em corrimão -fornecimento e instalação</t>
  </si>
  <si>
    <t>Mapa tátil braille/relevo 80 x 60 em acrílico com pedestal em aço galvanizado com pintura epóxi - fornecimento e instalação</t>
  </si>
  <si>
    <t>Fita autoadesiva fotoluminescente para sinalização continuada largura de 7 cm, fixação em parede ou piso</t>
  </si>
  <si>
    <t>Piso podotátil alerta em aço inox, solidarizado ao piso existente (elementos soltos).</t>
  </si>
  <si>
    <t>Piso podotátil direcional em aço inox, solidarizado ao piso existente (elementos soltos).</t>
  </si>
  <si>
    <t>Telhamento com Telha colonial 5 ondas tipo sanduiche preenchimento em PIR AP e=40mm face sup. Em pintura primer poliestes, acabamento com pintura primer poliéster, acabamento com tinta poliéster texturizada Terraçota (RAL8023 Crinkle), face inf. Com pintura primer poliéster em branco neve. (Kingspan-Isoeste ou similar)</t>
  </si>
  <si>
    <t>Revestimento em placa de alumínio composto “ACM”, espessura de 4 mm e acabamento em PVDF</t>
  </si>
  <si>
    <t>Chapim (pingadeira) em aço galvanizado, corte 33 para platibandas</t>
  </si>
  <si>
    <t>Calha em chapa de aço galvanizado número 24, desenvolvimento de 100 cm, incluso transporte vertical.</t>
  </si>
  <si>
    <t>Cumeeira para telha metálica trapezoidal. Incluso acessórios de fixação e içamento - fornecimento e instalação</t>
  </si>
  <si>
    <t>Calha ou agua furtada ou rincão em chapa galv. N 24 - corte 0,33m</t>
  </si>
  <si>
    <t>Materiais para instalação de sistema fotovoltaico com geração de aproximadamente 146,25 kWP, contendo: 250 módulos fotovoltaicos de 585w modelo Astronergy CHSM72N(DG)/F-HC, 1 inversor string fotovoltaico trifásico de 100k, modelo gw100k-ht ou com características técnicas similares, infraestrutura completa, cabos solar com proteção UV e acessórios para interligação completa do sistema, suportes e perfis em alumínio e inox para a instalação completa dos módulos solares sobre lajes (modelo ref Belnergy ou Renovigi) infraestrutura galvanizada a fogo para passagem do cabeamento CC e CA (eletrocalhas conforme projeto) aterramento completo de todo o sistema, aprovação e homologação do sistema junto ao órgão competente, start e testes de funcionamento do sistema, conforme projeto específico</t>
  </si>
  <si>
    <t>Mão-de-obra para instalação de sistema fotovoltaico com geração de aproximadamente 146,25 kWP, contendo: 250 módulos fotovoltaicos de 585w modelo Astronergy CHSM72N(DG)/F-HC, 1 inversor string fotovoltaico trifásico de 100k, modelo gw100k-ht ou com características técnicas similares, infraestrutura completa, cabos solar com proteção UV e acessórios para interligação completa do sistema, suportes e perfis em alumínio e inox para a instalação completa dos módulos solares sobre lajes (modelo ref Belnergy ou Renovigi) infraestrutura galvanizada a fogo para passagem do cabeamento CC e CA (eletrocalhas conforme projeto) aterramento completo de todo o sistema, aprovação e homologação do sistema junto ao órgão competente, start e testes de funcionamento do sistema, conforme projeto específico</t>
  </si>
  <si>
    <t>Portas</t>
  </si>
  <si>
    <t>P01 - porta veneziana de correr em alumínio com pintura eletrostática, 1 folha (80 x 210), incluso fechadura e acessórios - fornecimento e instalação</t>
  </si>
  <si>
    <t>P02 - porta de giro em alumínio para divisória sanitária (80 x 200), incluso fechadura e acessórios - fornecimento e instalação</t>
  </si>
  <si>
    <t>P03, P08 e P09 - porta em alumínio de abrir tipo veneziana com guarnição, fixação com parafusos - fornecimento e instalação.</t>
  </si>
  <si>
    <t>P04 - porta de correr veneziana em alumínio, 2 folhas (140 x 210), incluso fechadura e acessórios - fornecimento e instalação</t>
  </si>
  <si>
    <t>P07 - porta de madeira maciça (90 x 210), incluso fechadura e acessórios - fornecimento e instalação</t>
  </si>
  <si>
    <t>P10 - porta de madeira maciça acessível (90 x 210) com barra horizontal de 40cm e chapa metálica anti-impacto, incluso fechadura e ferragens - fornecimento e instalação</t>
  </si>
  <si>
    <t>P11 - porta de alumínio de correr 2 folhas (228 x 238), com vidro temperado 10mm, com fechadura e acessórios - fornecimento e instalação</t>
  </si>
  <si>
    <t>P12 e P13 - porta de giro de alumínio estilo metade veneziana e metade vidro temperado 10mm, incluso fechadura e acessórios - fornecimento e instalação</t>
  </si>
  <si>
    <t>PM1 e PM2 - tela mosqueteira tipo porta de giro com perfil de alumínio, completa, inclusive caixilhos, dobradiças e fechadura - fornecimento e instalação</t>
  </si>
  <si>
    <t>Janelas</t>
  </si>
  <si>
    <t>J1 e J03 - janela Maxim Ar em PVC na cor amadeirada com vidro 6mm completa - fornecimento e instalação</t>
  </si>
  <si>
    <t>J02 - janela de correr em PVC amadeirado com vidro 6mm completa - fornecimento e instalação</t>
  </si>
  <si>
    <t>J04 e j16 - janela quadro fixo em perfil de PVC e vidro temperado de 10mm - fornecimento e instalação</t>
  </si>
  <si>
    <t>Jm01, jm02 e jm03 - tela mosquiteira de correr, moldura em PVC e tela em fibra de vidro, completa, inclusive ferragens e acessórios. - fornecimento e instalação.</t>
  </si>
  <si>
    <t>J05 e j15 - passa-prato granito branco Itaúnas</t>
  </si>
  <si>
    <t>Pele de Vidro</t>
  </si>
  <si>
    <t>Fachada em pele de vidro com estrutura em alumínio preto e vidro laminado temperado 4+4. Incluso janelas de correr e portas pivotantes, pivôs, puxadores, escovas e borrachas de vedação, drenos e parafusos em inox (conforme projeto específico) - fornecimento e instalação</t>
  </si>
  <si>
    <t>Fechaduras e Acessórios</t>
  </si>
  <si>
    <t>Fecho de embutir tipo unha 22cm.</t>
  </si>
  <si>
    <t>Equipamentos</t>
  </si>
  <si>
    <t>Mão de obra instalação ar condicionado split on/off, hi-wall (parede), 12000 BTUS/h, ciclo quente/frio - exclusive equipamento</t>
  </si>
  <si>
    <t>Mão de obra instalação ar condicionado split on/off, hi-wall (parede), 18000 BTUS/h, ciclo quente/frio - exclusive equipamento</t>
  </si>
  <si>
    <t>Mão de obra instalação ar condicionado split on/off, hi-wall (parede), 33000 BTUS/h, ciclo quente/frio - exclusive equipamento</t>
  </si>
  <si>
    <t>Mao de obra instalação de ar condicionado split piso/teto 36000 a 60000 BTUS - incluso suportes internos (evaporadoras) e externos (condensadoras) metálicos com pintura em epóxi</t>
  </si>
  <si>
    <t>Mão de obra instalação exaustores</t>
  </si>
  <si>
    <t>Mão de obra instalação cortina de ar</t>
  </si>
  <si>
    <t>Mão de obra instalação coifa</t>
  </si>
  <si>
    <t>Mão de obra instalação gabinete de ventilação com filtros incluso suportes metálicos com pintura em epóxi</t>
  </si>
  <si>
    <t>Rede Frigorígena</t>
  </si>
  <si>
    <t>Tubo em cobre flexível, DN 1/4", com isolamento, instalado em ramal de alimentação de ar-condicionado - fornecimento e instalação.</t>
  </si>
  <si>
    <t>Tubo em cobre flexível, DN 3/8", com isolamento, instalado em ramal de alimentação de ar-condicionado - fornecimento e instalação.</t>
  </si>
  <si>
    <t>Tubo em cobre flexível, DN 1/2", com isolamento, instalado em ramal de alimentação de ar-condicionado - fornecimento e instalação.</t>
  </si>
  <si>
    <t>Tubo em cobre flexível, DN 5/8", com isolamento, instalado em ramal de alimentação de ar-condicionado - fornecimento e instalação.</t>
  </si>
  <si>
    <t>Tubo em cobre flexível, DN 3/4", com isolamento, instalado em ramal de alimentação de ar condicionado com condensadora individual – fornecimento e instalação.</t>
  </si>
  <si>
    <t>Suporte para fixação de tubulação no teto com abraçadeira e vergalhão para até 3" - fornecimento e instalação</t>
  </si>
  <si>
    <t>Difusores, Grelhas e Venezianas</t>
  </si>
  <si>
    <t>Difusor circular com regulagem de vazão em plástico abs. Diâmetro 100 mm. Ref.: Sicflux - RVA 100 - fornecimento e instalação</t>
  </si>
  <si>
    <t>Difusor circular com regulagem de vazão em plástico abs. Diâmetro 150 mm. Ref.: Sicflux - RVA 150 - fornecimento e instalação</t>
  </si>
  <si>
    <t>Grade externa autofechante em plástico ABS, com tela anti-inseto - diâmetro de 150mm. Ref.: Sicflux, modelo GVAF150 ou similar - fornecimento e instalação</t>
  </si>
  <si>
    <t>Difusor de insuflamento de ar 1 via em alumínio anodizado, com registro - dimensões de 471x264mm. Ref.: TROX, modelo ADQ-1 - AG - fornecimento e instalação</t>
  </si>
  <si>
    <t>Difusor de insuflamento de ar 1 via em alumínio anodizado, com registro - dimensões de 571x320mm. Ref.: TROX, modelo ADQ-1 - AG - fornecimento e instalação</t>
  </si>
  <si>
    <t>Difusor de insuflamento de ar 1 via em alumínio anodizado, com registro - dimensões de 1071x432mm. Ref.: TROX, modelo ADQ-1 - AG - fornecimento e instalação</t>
  </si>
  <si>
    <t>Grelha de exaustão de ar em alumínio anodizado, dupla deflexão, aletas verticais ajustáveis individualmente, com registro - dimensões de 225x225mm. Ref.: TROX, modelo VAT-DG - fornecimento e instalação</t>
  </si>
  <si>
    <t>Grelha de insuflamento ou de exaustão de ar em alumínio anodizado, dupla deflexão, aletas verticais ajustáveis individualmente, com registro - dimensões de 425x225mm. Ref.: TROX, modelo VAT-DG - fornecimento e instalação</t>
  </si>
  <si>
    <t>Grelha de insuflamento de ar em alumínio anodizado, dupla deflexão, aletas verticais ajustáveis individualmente, com registro - dimensões de 625x225mm. Ref.: TROX, modelo VAT-DG - fornecimento e instalação</t>
  </si>
  <si>
    <t>Grelha de insuflamento de ar em alumínio anodizado, dupla deflexão, aletas verticais ajustáveis individualmente, com registro - dimensões de 625x165mm. Ref.: TROX, modelo VAT-DG - fornecimento e instalação</t>
  </si>
  <si>
    <t>Grelha de insuflamento de ar em alumínio anodizado, dupla deflexão, aletas verticais ajustáveis individualmente, com registro - dimensões de 525x165mm. Ref.: TROX, modelo VAT-DG - fornecimento e instalação</t>
  </si>
  <si>
    <t>Grelha de insuflamento de ar em alumínio anodizado, dupla deflexão, aletas verticais ajustáveis individualmente, com registro - dimensões de 525x225mm. Ref.: TROX, modelo VAT-DG - fornecimento e instalação</t>
  </si>
  <si>
    <t>Grelha de retorno de ar instalada na porta, com dupla moldura. Dimensões 325x325mm. Ref.: TROX AGS-T - fornecimento e instalação</t>
  </si>
  <si>
    <t>Veneziana externa com tela de proteção e pingadeira - dimensões de 600x200. Ref.: tropical - TAE - fornecimento e instalação</t>
  </si>
  <si>
    <t>Veneziana externa com tela de proteção e pingadeira - dimensões de 400x200. Ref.: tropical - TAE - fornecimento e instalação</t>
  </si>
  <si>
    <t>Dutos e Acessórios</t>
  </si>
  <si>
    <t>Duto em chapa aço galvanizado nº 26 (esp. 0,50 mm)</t>
  </si>
  <si>
    <t>Duto em chapa aço galvanizado nº 24 (esp. 0,64 mm)</t>
  </si>
  <si>
    <t>Duto em chapa aço galvanizado nº 22 (esp. 0,80 mm)</t>
  </si>
  <si>
    <t>Canto para duto tdc em aço galvanizado #18</t>
  </si>
  <si>
    <t>Fita aluminizada para fechamento de proteção 50mm</t>
  </si>
  <si>
    <t>Tubo PVC, serie normal, esgoto predial, DN 100 mm, fornecido e instalado em subcoletor aéreo de esgoto sanitário.</t>
  </si>
  <si>
    <t>Tubo PVC, serie normal, esgoto predial, DN 150 mm, fornecido e instalado em subcoletor aéreo de esgoto sanitário.</t>
  </si>
  <si>
    <t>Tubo PVC, serie normal, esgoto predial, DN 200 mm, fornecido e instalado em subcoletor aéreo de esgoto sanitário</t>
  </si>
  <si>
    <t>Luva de PVC, série normal, para esgoto predial, DN 100 mm, instalada em dreno - fornecimento e instalação.</t>
  </si>
  <si>
    <t>Luva simples, PVC, série normal, esgoto predial, DN 150 mm, junta elástica, fornecido e instalado em subcoletor aéreo de esgoto sanitário.</t>
  </si>
  <si>
    <t>Luva de correr em PVC rígido soldável, para esgoto primário, diâm = 200mm</t>
  </si>
  <si>
    <t>Joelho 45 graus, PVC, serie normal, esgoto predial, DN 100 mm, junta elástica, fornecido e instalado em subcoletor aéreo de esgoto sanitário.</t>
  </si>
  <si>
    <t>Tê redução 90 GR PVC rígido p/esgoto primário diâmetro 200x150mm</t>
  </si>
  <si>
    <t>Junção simples, PVC, serie R, água pluvial, DN 150 x 150 mm, junta elástica, fornecido e instalado em ramal de encaminhamento.</t>
  </si>
  <si>
    <t>Bucha Redução excêntrica em PVC rígido soldável, para esgoto, d=200x150mm</t>
  </si>
  <si>
    <t>Duto circular flexível com isolamento térmico e acústico 100 mm- fornecimento e instalação</t>
  </si>
  <si>
    <t>Duto circular flexível com isolamento térmico e acústico 150 mm- fornecimento e instalação</t>
  </si>
  <si>
    <t>Duto circular flexível com isolamento térmico e acústico 200 mm- fornecimento e instalação</t>
  </si>
  <si>
    <t>Junta flexível p/ sistemas de exaustão - 70x100x70mm</t>
  </si>
  <si>
    <t>Suporte para duto em MPU, largura até 100 cm, em perfilado com comprimento de 105 cm fixado em laje</t>
  </si>
  <si>
    <t>Porta de inspeção retangular em chapa de aço carbono #16 - dimensões de 300x180mm. Ref.: Cortlaser, modelo pi</t>
  </si>
  <si>
    <t>Cantoneira em aço carbono 1" x 1/8" barra com 3 metros</t>
  </si>
  <si>
    <t>Eletrodo revestido AWS - e6013, diâmetro igual a 2,50 mm</t>
  </si>
  <si>
    <t>Selo metálico em aço inox para fita de arquear - 1/2"</t>
  </si>
  <si>
    <t>Fita de arquear em aço inox - largura 13mm - espessura 0,5mm</t>
  </si>
  <si>
    <t>Chapéu circular de descarga vertical construído em chapa de aço carbono #1,5mm - diâmetro de 400mm.</t>
  </si>
  <si>
    <t>Chapéu circular de descarga vertical construído em chapa de aço carbono preto #1,5mm, com pintura na cor preto fosco - diâmetro de 500mm. Ref.: Cortlaser, modelo CVEX</t>
  </si>
  <si>
    <t>Chapéu circular de descarga vertical construído em chapa de aço inox #1,09mm - diâmetro de 650mm</t>
  </si>
  <si>
    <t>Diversos</t>
  </si>
  <si>
    <t>Eletroduto flexível corrugado reforçado, PVC, DN 25 mm (3/4"), para circuitos terminais, instalado em forro - fornecimento e instalação.</t>
  </si>
  <si>
    <t>Acabamento da tubulação para aplicações externas com plástico alkap 0.1 impermeável - fornecida em rolo de 50 metros - fornecimento e instalação</t>
  </si>
  <si>
    <t>Quadro metálico de sobrepor - dimensões de 400x400x250mm, para acionamento dos ventiladores de renovação de ar, acionamento manual através de chave liga/ desliga/ automático (programação horária)</t>
  </si>
  <si>
    <t>Carga adicional de gás refrigerante R32 - fornecimento e aplicação</t>
  </si>
  <si>
    <t>Caixa de passagem para instalação de ar condicionado- fornecimento e instalação</t>
  </si>
  <si>
    <t>Quadro metálico de sobrepor - dimensões de 800x600x400mm, para acionamento do exaustor e intertravamento com o gabinete de ventilação de reposição de ar, acionamento manual através de chave liga/ desliga</t>
  </si>
  <si>
    <t>Fornecimento e instalação em quadro de comando de inversor de frequência 380v - até 10hp ou 7,35 kw</t>
  </si>
  <si>
    <t>Pintura em paredes internas</t>
  </si>
  <si>
    <t>Fundo selador acrílico, aplicação manual em parede, uma demão.</t>
  </si>
  <si>
    <t>Emassamento com massa látex, aplicação em parede, duas demãos, lixamento mecanizado.</t>
  </si>
  <si>
    <t>Pintura látex acrílica premium, aplicação manual em paredes, duas demãos. (cor: cinza de grife - Coral)</t>
  </si>
  <si>
    <t>Repintura látex acrílica premium, aplicação manual em paredes, duas demãos. (cor: cinza de grife - Coral)</t>
  </si>
  <si>
    <t>Pintura em paredes externas</t>
  </si>
  <si>
    <t>Pintura nos tetos</t>
  </si>
  <si>
    <t>Fundo selador acrílico, aplicação manual em teto, uma demão.</t>
  </si>
  <si>
    <t>Emassamento com massa látex, aplicação em teto, duas demãos, lixamento mecanizado.</t>
  </si>
  <si>
    <t>Pintura látex acrílica premium, aplicação manual em teto, duas demãos. (ref.: Coral branco neve)</t>
  </si>
  <si>
    <t>Repintura látex acrílica premium, aplicação manual em teto, duas demãos. (ref.: Coral branco neve)</t>
  </si>
  <si>
    <t>Pintura em madeira (forro, tesouras, pilares e paredes de tijolos à vista)</t>
  </si>
  <si>
    <t>Pintura fundo nivelador alquídico incolor em madeira.</t>
  </si>
  <si>
    <t>Pintura verniz (incolor) alquídico em madeira, uso interno, 2 demãos.</t>
  </si>
  <si>
    <t>Pintura em madeira (piso e escada)</t>
  </si>
  <si>
    <t>Repintura esquadrias e shiplap existentes</t>
  </si>
  <si>
    <t>Extintores</t>
  </si>
  <si>
    <t>Extintor de incêndio portátil com carga de PQS de 4 kg, classe ABC - fornecimento e instalação.</t>
  </si>
  <si>
    <t>Extintor de incêndio portátil com carga de CO2 de 4 kg, classe BC - fornecimento e instalação.</t>
  </si>
  <si>
    <t>Placa de sinalização de segurança contra incêndio, fotoluminescente, 20x20 cm, em PVC *2* mm anti-chamas (símbolos, cores e pictogramas conforme NBR 13434) - fornecimento e instalação</t>
  </si>
  <si>
    <t>Iluminação de emergência</t>
  </si>
  <si>
    <t>Luminária de emergência, com 30 lâmpadas LED de 2 w, sem reator - fornecimento e instalação.</t>
  </si>
  <si>
    <t>Sinalização de emergência</t>
  </si>
  <si>
    <t>Placa de sinalização de segurança contra incêndio, fotoluminescente, retangular, *20 x 40* cm, em PVC *2* mm anti-chamas (símbolos, cores e pictogramas conforme NBR 13434) - fornecimento e instalação</t>
  </si>
  <si>
    <t>Placa de lotação máxima 30 x 40 cm em PVC - fornecimento e instalação</t>
  </si>
  <si>
    <t>Sistema hidráulico preventivo</t>
  </si>
  <si>
    <t>Abrigo para hidrante de sobrepor, 75x45x17cm, com registro globo angular 45º 2.1/2", adaptador Storz 2.1/2", 2 mangueiras de incêndio 15m (2x15), redução 2.1/2x1.1/2" e esguicho em latão 1.1/2" - fornecimento e instalação</t>
  </si>
  <si>
    <t>Tubo de aço galvanizado com costura, classe média, DN 65 (2 1/2"), conexão rosqueada, instalado em rede de alimentação para hidrante - fornecimento e instalação.</t>
  </si>
  <si>
    <t>Joelho 90 graus, em ferro galvanizado, DN 65 (2 1/2"), conexão rosqueada, instalado em rede de alimentação para hidrante - fornecimento e instalação.</t>
  </si>
  <si>
    <t>Tê, em ferro galvanizado, conexão rosqueada, DN 65 (2 1/2"), instalado em rede de alimentação para hidrante - fornecimento e instalação.</t>
  </si>
  <si>
    <t>Suporte mão francesa em aço e grampo em "u" para tubulação até 4" - fornecimento e instalação</t>
  </si>
  <si>
    <t>Escavação manual de vala.</t>
  </si>
  <si>
    <t>Reaterro manual de valas, com compactador de solos de percussão.</t>
  </si>
  <si>
    <t>Proteção mecânica de superfície horizontal com concreto 15 MPA, e=5cm.</t>
  </si>
  <si>
    <t>Sistema de alarme e detecção</t>
  </si>
  <si>
    <t>Cabo blindado para alarme e detecção de incêndio 4 x 1,5mm2 - fornecimento e instalação</t>
  </si>
  <si>
    <t>Avisador áudio visual endereçável para sistema de alarme de incêndio- fornecimento e instalação</t>
  </si>
  <si>
    <t>Acionador de alarme de emergência manual endereçável com sirene - fornecimento e instalação</t>
  </si>
  <si>
    <t>Detector de fumaça endereçável - fornecimento e instalação</t>
  </si>
  <si>
    <t>Central de alarme de incêndio endereçável para até 125 dispositivos incluso baterias - fornecimento e instalação</t>
  </si>
  <si>
    <t>Módulo de saída endereçável (contato seco) - fornecimento e instalação</t>
  </si>
  <si>
    <t>Eletroduto rígido soldável, PVC, DN 25 mm (3/4"), aparente - fornecimento e instalação.</t>
  </si>
  <si>
    <t>Condulete em PVC rígido, p/eletroduto soldável d=1/2"e 3/4", sem taMPA (modelos: C,E,B,L,T,X), Tigre ou similar</t>
  </si>
  <si>
    <t>Curva 90 graus para eletroduto, PVC, roscável, DN 25 mm (3/4"), para circuitos terminais, instalada em parede - fornecimento e instalação.</t>
  </si>
  <si>
    <t>Fornecimento e instalação de taMPA cega p/condulete caixa 4" x 2"</t>
  </si>
  <si>
    <t>Rede de gás GLP</t>
  </si>
  <si>
    <t>Tubo de aço galvanizado com costura, classe média, conexão rosqueada, DN 15 (1/2"), instalado em ramais e sub-ramais de gás - fornecimento e instalação.</t>
  </si>
  <si>
    <t>Tubo de aço galvanizado com costura, classe média, conexão rosqueada, DN 20 (3/4"), instalado em ramais e sub-ramais de gás - fornecimento e instalação.</t>
  </si>
  <si>
    <t>Tubo de aço galvanizado com costura, classe média, conexão rosqueada, DN 25 (1"), instalado em ramais e sub-ramais de gás - fornecimento e instalação.</t>
  </si>
  <si>
    <t>Tubo de aço galvanizado com costura, classe média, DN 40 (1 1/2"), conexão rosqueada, instalado em rede de alimentação para hidrante - fornecimento e instalação.</t>
  </si>
  <si>
    <t>Joelho 90 graus, em ferro galvanizado, conexão rosqueada, DN 15 (1/2"), instalado em ramais e sub-ramais de gás - fornecimento e instalação.</t>
  </si>
  <si>
    <t>Joelho 90 graus, em ferro galvanizado, conexão rosqueada, DN 20 (3/4"), instalado em ramais e sub-ramais de gás - fornecimento e instalação.</t>
  </si>
  <si>
    <t>Joelho 90 graus, em ferro galvanizado, conexão rosqueada, DN 25 (1"), instalado em ramais e sub-ramais de gás - fornecimento e instalação.</t>
  </si>
  <si>
    <t>Joelho 90 graus, em ferro galvanizado, DN 40 (1 1/2"), conexão rosqueada, instalado em rede de alimentação para hidrante - fornecimento e instalação.</t>
  </si>
  <si>
    <t>Tê, em ferro galvanizado, conexão rosqueada, DN 40 (1 1/2"), instalado em rede de alimentação para hidrante - fornecimento e instalação.</t>
  </si>
  <si>
    <t>Tê de redução, em ferro galvanizado, conexão rosqueada, DN 20 (3/4") x DN 15 (1/2"), instalado em ramais e sub-ramais de gás - fornecimento e instalação.</t>
  </si>
  <si>
    <t>Tê de redução, em ferro galvanizado, conexão rosqueada, DN 25 (1") x DN 15 (1/2"), instalado em ramais e sub-ramais de gás - fornecimento e instalação.</t>
  </si>
  <si>
    <t>Tê com redução, em ferro galvanizado, conexão rosqueada, DN 40 (1 1/2") x 20 (3/4"), instalado em ramais e sub-ramais de gás - fornecimento e instalação</t>
  </si>
  <si>
    <t>Tê com redução, em ferro galvanizado, conexão rosqueada, DN 40 (1 1/2") x 25 (1"), instalado em ramais e sub-ramais de gás - fornecimento e instalação</t>
  </si>
  <si>
    <t>Luva de redução, em ferro galvanizado, 1" x 1/2", conexão rosqueada, instalado em rede de alimentação para hidrante - fornecimento e instalação.</t>
  </si>
  <si>
    <t>Luva de redução, em ferro galvanizado, 1" x 3/4", conexão rosqueada, instalado em rede de alimentação para hidrante - fornecimento e instalação.</t>
  </si>
  <si>
    <t>Luva de redução, em ferro galvanizado, 1 1/4" x 3/4", conexão rosqueada, instalado em rede de alimentação para hidrante - fornecimento e instalação.</t>
  </si>
  <si>
    <t>Luva de redução, em ferro galvanizado, 1 1/2" x 1", conexão rosqueada, instalado em rede de alimentação para hidrante - fornecimento e instalação.</t>
  </si>
  <si>
    <t>Válvula de esfera bruta, bronze, roscável, 3/4'' - fornecimento e instalação.</t>
  </si>
  <si>
    <t>Válvula de esfera bruta, bronze, roscável, 1 1/4'' - fornecimento e instalação.</t>
  </si>
  <si>
    <t>Regulador de pressão de gás 2º estágio, 20 kg/h - fornecimento e instalação</t>
  </si>
  <si>
    <t>Ventilação permanente em veneziana de alumínio - fornecimento e instalação</t>
  </si>
  <si>
    <t>Louças</t>
  </si>
  <si>
    <t>Lavatório louça branca com coluna suspensa, PCD, *43 x 53* cm - fornecimento e instalação.</t>
  </si>
  <si>
    <t>Cuba de embutir oval em louça branca Deca L37 - fornecimento e instalação</t>
  </si>
  <si>
    <t>Cuba de embutir quadrada em louça branca 40x40cm - fornecimento e instalação.</t>
  </si>
  <si>
    <t>Mictório sifonado com válvula de descarga em louça branca - padrão médio - fornecimento e instalação.</t>
  </si>
  <si>
    <t>Kit vaso sanitário de louça branca com caixa açoplada e assento branco, saída vertical. Ref: Deca Axis - fornecimento e instalação.</t>
  </si>
  <si>
    <t>Conjunto vaso sanitário infantil com caixa açoplada e assento - fornecimento e instalação</t>
  </si>
  <si>
    <t>Kit vaso sanitário sifonado para PCD com caixa açoplada louça branca e assento branco - fornecimento e instalação.</t>
  </si>
  <si>
    <t>Metais</t>
  </si>
  <si>
    <t>Lavatório industrial de assepsia com acionamento no joelho</t>
  </si>
  <si>
    <t>Válvula escoamento em metal cromado 1.1/2" x 1.1/2" para lavatório, Deca - fornecimento e instalação.</t>
  </si>
  <si>
    <t>Torneira cromada de mesa para lavatório, tipo monocomando.</t>
  </si>
  <si>
    <t>Ducha higiênica com derivação e gatilho (ref: Breezy Docol ou similar)</t>
  </si>
  <si>
    <t>Sifão do tipo garrafa em metal cromado 1" x 1.1/2" - fornecimento e instalação.</t>
  </si>
  <si>
    <t>Engate flexível em inox, 1/2" x 40 cm - fornecimento e instalação.</t>
  </si>
  <si>
    <t>Misturador para chuveiro, base bruta e acabamento cromado - fornecimento e instalação.</t>
  </si>
  <si>
    <t>Registro pressão com acabamento cromado 3/4" Docol</t>
  </si>
  <si>
    <t>Misturador de parede bica alta móvel acabamento cromado - fornecimento e instalação</t>
  </si>
  <si>
    <t>Acabamento para registro modelo IZY 4900.C.PQ.LNK da Deca - fornecimento e instalação</t>
  </si>
  <si>
    <t>Acessórios</t>
  </si>
  <si>
    <t>Barra de apoio reta, em aço inox polido, comprimento 80 cm, fixada na parede - fornecimento e instalação.</t>
  </si>
  <si>
    <t>Barra de apoio reta, em aço inox polido, comprimento 70 cm, fixada na parede - fornecimento e instalação.</t>
  </si>
  <si>
    <t>Barra de apoio reta, em aço inox polido, comprimento 40cm, diâmetro mínimo 3 cm - fornecimento e instalação</t>
  </si>
  <si>
    <t>Barra de apoio lateral articulada, com trava, em aço inox polido, fixada na parede - fornecimento e instalação.</t>
  </si>
  <si>
    <t>Espelho cristal espessura 4mm, com moldura em alumínio e compensado 6mm plastificado colado</t>
  </si>
  <si>
    <t>Papeleira para papel higiênico tipo rolão</t>
  </si>
  <si>
    <t>Toalheiro plástico tipo dispenser para papel toalha interfolhado - fornecimento e instalação</t>
  </si>
  <si>
    <t>Saboneteira plástica tipo dispenser para sabonete líquido com reservatório 800 a 1500 ml, incluso fixação.</t>
  </si>
  <si>
    <t>Cabide metálico tipo gancho em metal cromado, incluso fixação.</t>
  </si>
  <si>
    <t>Chuveiro ducha Duo shower turbo multitemperaturas Lorenzetti 7500w - fornecimento e instalação.</t>
  </si>
  <si>
    <t>Divisórias e bancadas de granito</t>
  </si>
  <si>
    <t>Divisória sanitária, tipo cabine, em granito branco polido, esp = 2cm, assentado com argamassa colante AC III-E, exclusive ferragens.</t>
  </si>
  <si>
    <t>Bancada de granito cinza andorinha polido, incluso rodapia, saias e mão-francesas - fornecimento e instalação</t>
  </si>
  <si>
    <t>Bancada em granito branco Itaúnas - polido - fornecimento e instalação</t>
  </si>
  <si>
    <t>Eletrodutos, caixas e acessórios</t>
  </si>
  <si>
    <t>Eletroduto flexível corrugado, PVC, DN 25 mm (3/4"), para circuitos terminais, instalado em parede - fornecimento e instalação.</t>
  </si>
  <si>
    <t>Eletroduto flexível corrugado, PVC, DN 32 mm (1"), para circuitos terminais, instalado em parede - fornecimento e instalação.</t>
  </si>
  <si>
    <t>Eletroduto rígido soldável, PVC, DN 32 mm (1"), aparente - fornecimento e instalação.</t>
  </si>
  <si>
    <t>Curva 90 graus para eletroduto, PVC, roscável, DN 32 mm (1"), para circuitos terminais, instalada em parede - fornecimento e instalação.</t>
  </si>
  <si>
    <t>Luva para eletroduto, PVC, roscável, DN 32 mm (1"), para circuitos terminais, instalada em parede - fornecimento e instalação.</t>
  </si>
  <si>
    <t>Caixa retangular 4" x 2" média (1,30 m do piso), PVC, instalada em parede - fornecimento e instalação.</t>
  </si>
  <si>
    <t>Caixa retangular 4" x 4" média (1,30 m do piso), PVC, instalada em parede - fornecimento e instalação.</t>
  </si>
  <si>
    <t>Caixa octogonal 4" x 4", PVC, instalada em laje - fornecimento e instalação.</t>
  </si>
  <si>
    <t>Caixa retangular 4" x 2" média (1,30 m do piso), metálica, instalada em parede - fornecimento e instalação.</t>
  </si>
  <si>
    <t>Condulete em pvc rígido, p/eletroduto soldável d=1", sem taMPA (modelos: C,E,B,L,T,X), Tigre ou similar</t>
  </si>
  <si>
    <t>Rasgo linear manual em alvenaria, para eletrodutos, diâmetros menores ou iguais a 40 mm.</t>
  </si>
  <si>
    <t>Chumbamento linear em alvenaria para eletrodutos com diâmetros menores ou iguais a 40 mm.</t>
  </si>
  <si>
    <t>Caixa de passagem para 30 x 30 x 10 (sobrepor), fornecimento e instalação.</t>
  </si>
  <si>
    <t>Caixa de passagem elétrica em PVC 30 x 35 cm (sobrepor) - fornecimento e instalação.</t>
  </si>
  <si>
    <t>Caixa de passagem chapa taMPA parafusada de 10x10x8 cm</t>
  </si>
  <si>
    <t>Fornecimento e instalação de eletrocalha metálica lisa ou perfurada 100 x 50 mm</t>
  </si>
  <si>
    <t xml:space="preserve">Fornecimento e instalação de taMPA de encaixe 100 x 3000 mm, galvanizada à fogo, para eletrocalha metálica </t>
  </si>
  <si>
    <t>Curva horizontal 100 x 50 mm para eletrocalha metálica - fornecimento e instalação</t>
  </si>
  <si>
    <t>Tê horizontal 90 para eletrocalha tipo u 100 x 50 mm - fornecimento e instalação</t>
  </si>
  <si>
    <t>Tê horizontal 90 para eletrocalha tipo u 100 x 100 mm - fornecimento e instalação</t>
  </si>
  <si>
    <t>Suporte vertical100 x 50 mm para   fixação de eletrocalha metálica (ref.: Mopa ou similar)</t>
  </si>
  <si>
    <t>Tala plana perfurada 50mm para eletrocalha metálica - fornecimento e instalação</t>
  </si>
  <si>
    <t>Tala plana perfurada 100mm para eletrocalha metálica (ref.: Mopa ou similar)</t>
  </si>
  <si>
    <t>Suporte mão-francesa reforçado 200mm, para eletrocalha metálica – fornecimento e instalação</t>
  </si>
  <si>
    <t>Terminal de fechamento liso, para eletrocalha perfurada ou lisa,100x50mm - fornecimento e instalação</t>
  </si>
  <si>
    <t>Saída horizontal de eletrocalha ou perfilado para eletroduto 1" - fornecimento e instalação</t>
  </si>
  <si>
    <t>Perfilado perfurado 38 x 38 mm - fornecimento e instalação</t>
  </si>
  <si>
    <t xml:space="preserve">Gancho curto para suspensão de perfilado 38x38 - fornecimento e instalação </t>
  </si>
  <si>
    <t>Tala plana para perfilado 38 x 38 mm - fornecimento e instalação</t>
  </si>
  <si>
    <t>Curva horizontal ou vertical para perfilado 38 x 38 mm- fornecimento e instalação</t>
  </si>
  <si>
    <t>Tê horizontal para perfilado 38 x 38 mm - fornecimento e instalação</t>
  </si>
  <si>
    <t xml:space="preserve">Fixação de eletrocalhas e perfilados com vergalhão (tirante) com rosca total ø 1/4"x1000mm </t>
  </si>
  <si>
    <t>Tomadas e cabos</t>
  </si>
  <si>
    <t>Cabo eletrônico categoria 6a, instalado em edificação institucional - fornecimento e instalação.</t>
  </si>
  <si>
    <t>Tomada de rede RJ45 - fornecimento e instalação.</t>
  </si>
  <si>
    <t>Tomada de rede 2 módulos RJ45 - fornecimento e instalação.</t>
  </si>
  <si>
    <t>Tomada de piso 4x2 para 1x RJ45 tipo unha simples em metal</t>
  </si>
  <si>
    <t xml:space="preserve">Identificação e certificação de rede lógica Cat.6 incluindo relatório </t>
  </si>
  <si>
    <t>Racks, componentes e equipamentos</t>
  </si>
  <si>
    <t>Fornecimento e instalação de rack 16U x 570 mm - 19"</t>
  </si>
  <si>
    <t>Régua de tomadas 8 un 19" 1U - fornecimento e instalação</t>
  </si>
  <si>
    <t xml:space="preserve">Guia aberto para cabos 1 U - fornecimento e instalação </t>
  </si>
  <si>
    <t>Frente falsa 1U para rack - fornecimento e instalação</t>
  </si>
  <si>
    <t>Patch panel Cat.6 24 portas 1U descarregado - fornecimento e instalação</t>
  </si>
  <si>
    <t>Patch cord Cat.6 azul 1,5m - fornecimento e instalação</t>
  </si>
  <si>
    <t>Keystone RJ45, Cat.6 para patch panel - fornecimento e instalação</t>
  </si>
  <si>
    <t>Distribuidor interno óptico - D.I.O. para 12 fibras, com conectores, padrão 19"</t>
  </si>
  <si>
    <t>Kit emenda óptica para DIO 12 fibras - fornecimento e instalação</t>
  </si>
  <si>
    <t>Conector óptico LC para fibra multimodo</t>
  </si>
  <si>
    <t>Nobreak online dupla conversão - monofásico 220 / 220v 1500vA - fornecimento e instalação</t>
  </si>
  <si>
    <t>Central de alarme monitorada modelo AMT 1000 smart Intelbras - fornecimento e instalação</t>
  </si>
  <si>
    <t>Catraca com suporte SC 3000 e controle de acesso facial modelo SS 3532 MF W Intelbras - fornecimento e instalação</t>
  </si>
  <si>
    <t>Access point Unifi U7 PRO Ubiquiti - fornecimento e instalação</t>
  </si>
  <si>
    <t>Rodapés</t>
  </si>
  <si>
    <t>Rodapé em placa extrudada, linha Industrial_Gressit, Gail, dim. 300x70x9mm, ref.: 4706_1000 ou similar, aplicado com argamassa industrializada AC-I, rejuntado</t>
  </si>
  <si>
    <t>Rodapé cerâmico tipo porcelanato de 7cm de altura com placas tipo acetinado ou polido de dimensões 90x90cm.</t>
  </si>
  <si>
    <t>Soleiras</t>
  </si>
  <si>
    <t>Soleira de granito, na cor branco Itaúnas, esp. 2cm, acabamento polido, assentamento com argamassa industrializada, inclusive rejuntamento</t>
  </si>
  <si>
    <t>Peitoris</t>
  </si>
  <si>
    <t>Peitoril de granito, na cor branco Itaúnas, com pingadeira, esp. 2cm, acabamento polido, assentamento com argamassa industrializada, inclusive rejuntamento</t>
  </si>
  <si>
    <t>Eletroduto flexível corrugado, PEAD, DN 63 (2"), para rede enterrada de distribuição de energia elétrica - fornecimento e instalação.</t>
  </si>
  <si>
    <t>Eletroduto/duto PEAD flexível parede simples, corrugação helicoidal, cor preta, sem rosca, de 1 1/4", para cabeamento subterrâneo (NBR 15715) - fornecimento e instalação</t>
  </si>
  <si>
    <t>Eletroduto flexível corrugado, PEAD, DN 100 (4"), para rede enterrada de distribuição de energia elétrica - fornecimento e instalação.</t>
  </si>
  <si>
    <t>Eletroduto rígido roscável, PVC, DN 40 mm (1 1/4"), para circuitos terminais, instalado em parede - fornecimento e instalação.</t>
  </si>
  <si>
    <t>Eletroduto rígido roscável, PVC, DN 60 mm (2"), para rede enterrada de distribuição de energia elétrica - fornecimento e instalação.</t>
  </si>
  <si>
    <t>Curva 90 graus para eletroduto, PVC, roscável, DN 60 mm (2"), para rede enterrada de distribuição de energia elétrica - fornecimento e instalação.</t>
  </si>
  <si>
    <t>Condulete de alumínio, tipo e, eletroduto de aço galvanizado DN 25 mm (1''), aparente - fornecimento e instalação.</t>
  </si>
  <si>
    <t>Condulete de alumínio, tipo ll, para eletroduto de aço galvanizado DN 25 mm (1''), aparente - fornecimento e instalação.</t>
  </si>
  <si>
    <t>Condulete de alumínio, tipo t, para eletroduto de aço galvanizado DN 25 mm (1''), aparente - fornecimento e instalação.</t>
  </si>
  <si>
    <t>Condulete de alumínio, tipo LR, para eletroduto de aço galvanizado DN 25 mm (1''), aparente - fornecimento e instalação.</t>
  </si>
  <si>
    <t>Condulete em PVC rígido, p/eletroduto soldável d=1", sem taMPA (modelos: C,E,B,L,T,X), tigre ou similar</t>
  </si>
  <si>
    <t>Caixa enterrada elétrica retangular, em alvenaria com tijolos cerâmicos maciços, fundo com brita, dimensões internas: 0,3x0,3x0,3 m.</t>
  </si>
  <si>
    <t>Caixa enterrada elétrica retangular, em alvenaria com tijolos cerâmicos maciços, fundo com brita, dimensões internas: 0,4x0,4x0,4 m.</t>
  </si>
  <si>
    <t>Caixa enterrada elétrica retangular, em alvenaria com blocos de concreto, fundo com brita, dimensões internas: 0,85x0,65x0,80 m, sem taMPA</t>
  </si>
  <si>
    <t>Caixa de passagem para 40 x 40 x 10 (sobrepor), fornecimento e instalação.</t>
  </si>
  <si>
    <t>Caixa de passagem 50 x 50 x 15cm - fornecimento e instalação</t>
  </si>
  <si>
    <t>Curva horizontal 45º externa para eletrocalha 100x50 -- fornecimento e instalação</t>
  </si>
  <si>
    <t>Curva vertical 100 x 50 mm para eletrocalha metálica, com ângulo 45° - fornecimento e instalação</t>
  </si>
  <si>
    <t>Cruzeta horizontal 90 para eletrocalha tipo u 100 x 50 mm - fornecimento e instalação</t>
  </si>
  <si>
    <t>Fornecimento e instalação de eletrocalha lisa ou perfurada 200 x 50 mm</t>
  </si>
  <si>
    <t xml:space="preserve">Fornecimento e instalação de taMPA de encaixe 200 x 3000 mm, galvanizada à fogo, para eletrocalha metálica </t>
  </si>
  <si>
    <t>Redução concêntrica 200 x 100 x 50mm para eletrocalha metálica</t>
  </si>
  <si>
    <t xml:space="preserve">Curva horizontal 90º para eletrocalha 200 x 50mm – fornecimento e instalação </t>
  </si>
  <si>
    <t>Curva vertical 200 x 50 mm para eletrocalha metálica, com ângulo 45° - fornecimento e instalação</t>
  </si>
  <si>
    <t>Tê horizontal 200 x 50mm para eletrocalha metálica- fornecimento e instalação</t>
  </si>
  <si>
    <t>Te horizontal 90º, para eletrocalha perfurada ou lisa, 300x50mm - fornecimento e instalação</t>
  </si>
  <si>
    <t>Terminal de fechamento liso, para eletrocalha perfurada ou lisa, 200x50mm - fornecimento e instalação</t>
  </si>
  <si>
    <t>Fornecimento e instalação de eletrocalha lisa ou perfurada 300x50mm</t>
  </si>
  <si>
    <t>TaMPA de encaixe 300 x 3000 mm, zincada, para eletrocalha metálica - fornecimento e instalação</t>
  </si>
  <si>
    <t>Redução concêntrica 300 x 200 x 50mm para eletrocalha metálica</t>
  </si>
  <si>
    <t>Redução a esquerda 300 x 200 x 50mm para eletrocalha metálica</t>
  </si>
  <si>
    <t>Suporte mão-francesa reforçado 350mm, para eletrocalha metálica – fornecimento e instalação</t>
  </si>
  <si>
    <t>Eletrocalhas perfuradas e acessórios</t>
  </si>
  <si>
    <t>Suporte vertical100 x 50 mm para fixação de eletrocalha metálica (ref.: Mopa ou similar)</t>
  </si>
  <si>
    <t>Suporte vertical 300 x 50 mm para eletrocalha metálica – fornecimento e instalação</t>
  </si>
  <si>
    <t>Fornecimento e instalação de eletrocalha lisa ou perfurada 400x50mm</t>
  </si>
  <si>
    <t>TaMPA de encaixe 400 x 3000 mm, zincada, para eletrocalha metálica - fornecimento e instalação</t>
  </si>
  <si>
    <t>Curva vertical 400 x 50 mm para eletrocalha metálica, com ângulo 90° - fornecimento e instalação</t>
  </si>
  <si>
    <t>Te horizontal 90º, para eletrocalha perfurada ou lisa, 400x50mm - fornecimento e instalação</t>
  </si>
  <si>
    <t>Perfilados e acessórios</t>
  </si>
  <si>
    <t>Tala plana para perfilado 38 x 38 mm  - fornecimento e instalação</t>
  </si>
  <si>
    <t xml:space="preserve">Emenda externa tipo "X" para perfilado 38 x 38 mm - fornecimento e instalação </t>
  </si>
  <si>
    <t>Fixação de eletrocalhas e perfilados com vergalhão (tirante) com rosca total ø 1/4"x1000mm</t>
  </si>
  <si>
    <t>Cabo de cobre flexível isolado, 1,5 mm², anti-chama 0,6/1,0 kV, para circuitos terminais - fornecimento e instalação.</t>
  </si>
  <si>
    <t>Cabo de cobre flexível isolado, 4 mm², anti-chama 0,6/1,0 kV, para circuitos terminais - fornecimento e instalação.</t>
  </si>
  <si>
    <t>Cabo de cobre flexível isolado, 6 mm², anti-chama 0,6/1,0 kV, para circuitos terminais - fornecimento e instalação.</t>
  </si>
  <si>
    <t>Cabo de cobre flexível isolado, 10 mm², anti-chama 0,6/1,0 kV, para circuitos terminais - fornecimento e instalação.</t>
  </si>
  <si>
    <t>Cabo de cobre flexível isolado, 16 mm², anti-chama 0,6/1,0 kV, para circuitos terminais - fornecimento e instalação.</t>
  </si>
  <si>
    <t>Cabo de cobre flexível isolado, 25 mm², anti-chama 0,6/1,0 kV, para rede enterrada de distribuição de energia elétrica - fornecimento e instalação.</t>
  </si>
  <si>
    <t>Cabo de cobre flexível isolado, 35 mm², anti-chama 0,6/1,0 kV, para rede enterrada de distribuição de energia elétrica - fornecimento e instalação.</t>
  </si>
  <si>
    <t>Cabo de cobre flexível isolado, 50 mm², anti-chama 0,6/1,0 kV, para rede enterrada de distribuição de energia elétrica - fornecimento e instalação.</t>
  </si>
  <si>
    <t>Cabo de cobre flexível isolado, 70 mm², anti-chama 0,6/1,0 kV, para rede enterrada de distribuição de energia elétrica - fornecimento e instalação.</t>
  </si>
  <si>
    <t>Cabo de cobre flexível isolado, 95 mm², anti-chama 0,6/1,0 kV, para rede enterrada de distribuição de energia elétrica - fornecimento e instalação.</t>
  </si>
  <si>
    <t>Cabo de cobre flexível isolado, 120 mm², anti-chama 0,6/1,0 kV, para rede enterrada de distribuição de energia elétrica - fornecimento e instalação.</t>
  </si>
  <si>
    <t>Tomadas e interruptores</t>
  </si>
  <si>
    <t>Interruptor simples (1 módulo), 10a/250v, incluindo suporte e placa - fornecimento e instalação.</t>
  </si>
  <si>
    <t>Interruptor simples (2 módulos), 10a/250v, incluindo suporte e placa - fornecimento e instalação.</t>
  </si>
  <si>
    <t>Interruptor simples (1 módulo) com interruptor paralelo (1 módulo), 10a/250v, incluindo suporte e placa - fornecimento e instalação.</t>
  </si>
  <si>
    <t>Interruptor simples (1 módulo) com 1 tomada de embutir 2P+T 10 A, incluindo suporte e placa - fornecimento e instalação.</t>
  </si>
  <si>
    <t>Interruptor paralelo (1 módulo), 10A/250v, incluindo suporte e placa - fornecimento e instalação.</t>
  </si>
  <si>
    <t>Interruptor paralelo (2 módulos), 10A/250v, incluindo suporte e placa - fornecimento e instalação.</t>
  </si>
  <si>
    <t>Tomada média de embutir (1 módulo), 2P+T 20 a, incluindo suporte e placa - fornecimento e instalação.</t>
  </si>
  <si>
    <t>Tomada média de embutir (2 módulos), 2P+T 20 a, incluindo suporte e placa - fornecimento e instalação.</t>
  </si>
  <si>
    <t>Placa para caixa 2x4 com 1 furo para passagem de fio - fornecimento e instalação</t>
  </si>
  <si>
    <t>Tomada industrial blindada 4P + T 63 A - fornecimento e instalação</t>
  </si>
  <si>
    <t>Sensor de presença com fotocélula, fixação em teto - fornecimento e instalação.</t>
  </si>
  <si>
    <t>Quadros e disjuntores</t>
  </si>
  <si>
    <t>Disjuntor monopolar tipo DIN, corrente nominal de 16A - fornecimento e instalação.</t>
  </si>
  <si>
    <t>Disjuntor monopolar tipo DIN, corrente nominal de 20A - fornecimento e instalação.</t>
  </si>
  <si>
    <t>Disjuntor monopolar tipo DIN, corrente nominal de 25A - fornecimento e instalação.</t>
  </si>
  <si>
    <t>Disjuntor monopolar tipo DIN, corrente nominal de 32a - fornecimento e instalação.</t>
  </si>
  <si>
    <t>Disjuntor monopolar tipo DIN, corrente nominal de 40A - fornecimento e instalação.</t>
  </si>
  <si>
    <t>Disjuntor tripolar tipo DIN, corrente nominal de 16A - fornecimento e instalação.</t>
  </si>
  <si>
    <t>Disjuntor tripolar tipo DIN, corrente nominal de 20A - fornecimento e instalação.</t>
  </si>
  <si>
    <t>Disjuntor tripolar tipo DIN, corrente nominal de 32A - fornecimento e instalação.</t>
  </si>
  <si>
    <t>Disjuntor tripolar tipo DIN, corrente nominal de 40A - fornecimento e instalação.</t>
  </si>
  <si>
    <t>Disjuntor tripolar tipo DIN, corrente nominal de 50A - fornecimento e instalação.</t>
  </si>
  <si>
    <t>Disjuntor tripolar tipo DIN, corrente nominal de 80A - fornecimento e instalação.</t>
  </si>
  <si>
    <t>Disjuntor termomagnético tripolar, corrente nominal de 125A - fornecimento e instalação.</t>
  </si>
  <si>
    <t>Disjuntor termomagnético tripolar, corrente nominal de 160A - fornecimento e instalação.</t>
  </si>
  <si>
    <t>Disjuntor termomagnético tripolar, corrente nominal de 175A - fornecimento e instalação.</t>
  </si>
  <si>
    <t>Disjuntor tripolar caixa aberta de 700A - 36kA - fornecimento e instalação</t>
  </si>
  <si>
    <t>Dispositivo DR, 2 polos, sensibilidade de 30 mA, corrente de 25 A, tipo AC - fornecimento e instalação</t>
  </si>
  <si>
    <t>Dispositivo DR, 2 polos, sensibilidade de 30 mA, corrente de 40 A, tipo AC - fornecimento e instalação</t>
  </si>
  <si>
    <t>Dispositivo DR, 4 polos, sensibilidade de 30 mA, corrente de 25 A, tipo AC - fornecimento e instalação</t>
  </si>
  <si>
    <t>Dispositivo DR, 4 polos, sensibilidade de 30 mA, corrente de 40 A, tipo AC - fornecimento e instalação</t>
  </si>
  <si>
    <t>Dispositivo DR, 4 polos, sensibilidade de 30 mA, corrente de 63 A, tipo AC - fornecimento e instalação</t>
  </si>
  <si>
    <t>Dispositivo DR, 3 polos, sensibilidade de 30 mA, corrente de 40 A, tipo AC - fornecimento e instalação</t>
  </si>
  <si>
    <t>Quadro de distribuição em chapa galvanizada, embutir, com barramento trifásico para disjuntor de 150A - dimensões: 750x400x125mm (até 64 disjuntores) - fornecimento e instalação</t>
  </si>
  <si>
    <t>Quadro de distribuição em chapa galvanizada, embutir, com barramento trifásico para disjuntor de 225A - dimensões: 875x400x125mm (até 80 disjuntores) - fornecimento e instalação</t>
  </si>
  <si>
    <t>Quadro de distribuição em chapa galvanizada, embutir, com barramento trifásico para disjuntor de 100A - dimensões: 875x400x125mm (até 80 disjuntores) - fornecimento e instalação</t>
  </si>
  <si>
    <t>Quadro de distribuição em chapa galvanizada, sobrepor, com barramento trifásico para disjuntor de 800A - dimensões: 1000x550x250mm - fornecimento e instalação</t>
  </si>
  <si>
    <t>Quadro de distribuição de energia em chapa de aço galvanizado, de embutir, com barramento trifásico, para 40 disjuntores DIN 100a - fornecimento e instalação.</t>
  </si>
  <si>
    <t>Luminária de embutir EF74-E1200840, 12w, 1100lm, 4000k - Lumicenter ou equivalente - completa - fornecimento e instalação</t>
  </si>
  <si>
    <t>Luminária LED para sobrepor, completa com LED e driver. Fluxo luminoso 9050lm, potência 57w. Temperatura de cor 5000k. Fabricante: Lumicenter, ou equivalente. Modelo: LHT35-S9000850.</t>
  </si>
  <si>
    <t>Pendente de sobrepor PD01-P1E27, corpo em alumínio repuxado, pintura microtexturizada - Lumicenter ou equivalente - fornecimento e instalação.</t>
  </si>
  <si>
    <t>Pendente de sobrepor PD69-P0700830BC, 3000k, LED e driver incluso, corpo em alumínio, pintura microtexturizada na cor branco, acabamento interno na cor ouro envelhecido fosco, difusor em acrílico leitoso - Lumicenter ou equivalente - fornecimento e instalação.</t>
  </si>
  <si>
    <t>Luminária tipo spot LED, de sobrepor, preto - 6,5w - 490lm - 3000k. Ref: SR26-C0500930MP Lumicenter ou equivalente - fornecimento e instalação.</t>
  </si>
  <si>
    <t>Cordoalha de cobre nu 50 mm², enterrada - fornecimento e instalação.</t>
  </si>
  <si>
    <t>Cordoalha de cobre nu 35 mm², não enterrada, com presilha - fornecimento e instalação.</t>
  </si>
  <si>
    <t>Fornecimento e instalação de barra chata de alumínio 7/8" x 1/8"</t>
  </si>
  <si>
    <t>Captor tipo Franklin para SPDA - fornecimento e instalação.</t>
  </si>
  <si>
    <t>Captor tipo terminal aéreo, h= 300 mm em alumínio - fornecimento e instalação</t>
  </si>
  <si>
    <t>Mastro 1 ½", com 3 metros, para SPDA - fornecimento e instalação.</t>
  </si>
  <si>
    <t>Caixa de inspeção suspensa em polipropileno ou PVC - fornecimento e instalação</t>
  </si>
  <si>
    <t>Reaterro manual de valas, com coMPActador de solos de percussão.</t>
  </si>
  <si>
    <t>Concretagem como proteção mecânica adicional no reaterro para rede enterrada de distribuição de energia elétrica - fornecimento e instalação.</t>
  </si>
  <si>
    <t>Fita de advertência de rede elétrica enterrada - fornecimento e instalação</t>
  </si>
  <si>
    <t>Corrimão duplo fixado em parede, diâmetro externo = 1 1/2", em aço galvanizado.</t>
  </si>
  <si>
    <t>Corrimão duplo fixado em guarda-corpo, diâmetro externo = 1 1/2", em aço galvanizado.</t>
  </si>
  <si>
    <t>Corrimão duplo central fixado no piso em aço galvanizado de 1.1/2", montantes tubulares 1.1/2" espaçados de 1,00m, fixado com chumbador mecânico.</t>
  </si>
  <si>
    <t>Guarda-corpo de aço galvanizado 0,92 m, duplo corrimão, montantes tubulares de 1.1/4" espaçados de 1,20m, travessa superior e corrimão de 1.1/2", gradil formado por tubos horizontais de 3/4", fixado com chumbadores mecânicos.</t>
  </si>
  <si>
    <t>Guarda corpo c/barra de ferro maciça forjada e corrimão em madeira maciça h=1,10m</t>
  </si>
  <si>
    <t>Água fria</t>
  </si>
  <si>
    <t>Tubo, PVC, soldável, de 25mm, instalado em ramal ou sub-ramal de água - fornecimento e instalação.</t>
  </si>
  <si>
    <t>Tubo, PVC, soldável, de 32mm, instalado em ramal ou sub-ramal de água - fornecimento e instalação.</t>
  </si>
  <si>
    <t>Tubo, PVC, soldável, de 40mm, instalado em reservação predial de água - fornecimento e instalação.</t>
  </si>
  <si>
    <t>Tubo, PVC, soldável, de 50mm, instalado em reservação predial de água - fornecimento e instalação.</t>
  </si>
  <si>
    <t>Curva 90 graus, PVC, soldável, DN 25mm, instalado em ramal ou sub-ramal de água - fornecimento e instalação.</t>
  </si>
  <si>
    <t>Curva 90 graus, PVC, soldável, DN 40mm, instalado em ramal de distribuição de água - fornecimento e instalação.</t>
  </si>
  <si>
    <t>Curva 90 graus, PVC, soldável, DN 50mm, instalado em ramal de distribuição de água - fornecimento e instalação.</t>
  </si>
  <si>
    <t>Curva 45 graus, PVC, soldável, DN 25mm, instalado em ramal ou sub-ramal de água - fornecimento e instalação.</t>
  </si>
  <si>
    <t>Curva 45 graus, PVC, soldável, DN 32mm, instalado em ramal ou sub-ramal de água - fornecimento e instalação.</t>
  </si>
  <si>
    <t>Curva 45 graus, PVC, soldável, DN 50mm, instalado em ramal de distribuição de água - fornecimento e instalação.</t>
  </si>
  <si>
    <t>Te, PVC, soldável, DN 25mm, instalado em ramal ou sub-ramal de água - fornecimento e instalação.</t>
  </si>
  <si>
    <t>Tê, PVC, soldável, DN 40 mm instalado em reservação predial de água - fornecimento e instalação.</t>
  </si>
  <si>
    <t>Tê, PVC, soldável, DN 50 mm instalado em reservação predial de água - fornecimento e instalação.</t>
  </si>
  <si>
    <t>Joelho 90 graus, PVC, soldável, DN 25mm, instalado em ramal ou sub-ramal de água - fornecimento e instalação.</t>
  </si>
  <si>
    <t>Joelho 90 graus, PVC, soldável, DN 50 mm instalado em reservação predial de água - fornecimento e instalação.</t>
  </si>
  <si>
    <t>Bucha de redução, curta, PVC, soldável, DN 32 x 25 mm, instalado em ramal ou sub-ramal de água - fornecimento e instalação.</t>
  </si>
  <si>
    <t>Bucha de redução, PVC, soldável, DN 40mm x 32mm, instalado em ramal de distribuição de água - fornecimento e instalação.</t>
  </si>
  <si>
    <t>Bucha de redução PVC, soldável, longa, DN 40 x 25 mm, instalado em reservação predial de água - fornecimento e instalação.</t>
  </si>
  <si>
    <t>Bucha de redução, longa, PVC, soldável, DN 50 x 25 mm, instalado em prumada de água - fornecimento e instalação.</t>
  </si>
  <si>
    <t>Bucha de redução, longa, PVC, soldável, DN 50 x 32 mm, instalado em ramal de distribuição de água - fornecimento e instalação.</t>
  </si>
  <si>
    <t>Tê de redução, PVC, soldável, DN 32 mm x 25 mm, instalado em reservação predial de água - fornecimento e instalação.</t>
  </si>
  <si>
    <t>Tê de redução, PVC, soldável, DN 40 mm x 32 mm, instalado em reservação predial de água - fornecimento e instalação.</t>
  </si>
  <si>
    <t>Tê de redução, PVC, soldável, DN 40mm x 25mm, instalado em ramal de distribuição de água - fornecimento e instalação.</t>
  </si>
  <si>
    <t>Te de redução, PVC, soldável, 90 graus, DN 50 mm x 25 mm, instalado em reservação predial de água - fornecimento e instalação.</t>
  </si>
  <si>
    <t>Tê de redução, PVC, soldável, DN 50 mm x 40 mm, instalado em reservação predial de água - fornecimento e instalação.</t>
  </si>
  <si>
    <t>Adaptador curto com bolsa e rosca para registro, PVC, soldável, DN 25mm x 3/4, instalado em ramal ou sub-ramal de água - fornecimento e instalação.</t>
  </si>
  <si>
    <t>Curva de transposição, PVC, soldável, DN 25mm, instalado em ramal ou sub-ramal de água fornecimento e instalação.</t>
  </si>
  <si>
    <t>Joelho 90 graus com bucha de latão, PVC, soldável, DN 25mm, x 3/4 instalado em ramal ou sub-ramal de água - fornecimento e instalação.</t>
  </si>
  <si>
    <t>Joelho 90 graus com bucha de latão, PVC, soldável, DN 25mm, x 1/2 instalado em ramal ou sub-ramal de água - fornecimento e instalação.</t>
  </si>
  <si>
    <t>Tê com bucha de latão na bolsa central, PVC, soldável, DN 25mm x 1/2, instalado em ramal ou sub-ramal de água - fornecimento e instalação.</t>
  </si>
  <si>
    <t>Tê com bucha de latão na bolsa central, PVC, soldável, DN 25mm x 3/4, instalado em ramal ou sub-ramal de água - fornecimento e instalação.</t>
  </si>
  <si>
    <t>Registro de gaveta bruto, latão, roscável, 3/4", com acabamento e canopla cromados - fornecimento e instalação.</t>
  </si>
  <si>
    <t>Tubo, ppr, DN 25 mm, classe pn 25, instalado em reservação predial de água - fornecimento e instalação.</t>
  </si>
  <si>
    <t>Joelho 90 graus, ppr, DN 25 mm, instalado em reservação predial de água - fornecimento e instalação.</t>
  </si>
  <si>
    <t>Adaptador de transição f/m 25 mm x 3/4"</t>
  </si>
  <si>
    <t>Conector em bronze/latão, DN 22 mm x 3/4", sem anel de solda, bolsa x rosca f, instalado em ramal e sub-ramal de hidráulica predial - fornecimento e instalação.</t>
  </si>
  <si>
    <t>Rasgo linear manual em alvenaria, para ramais/ distribuição de instalações hidráulicas, diâmetros menores ou iguais a 40 mm.</t>
  </si>
  <si>
    <t>Chumbamento linear em alvenaria para ramais/distribuição de instalações hidráulicas com diâmetros menores ou iguais a 40 mm.</t>
  </si>
  <si>
    <t>Fixação de tubos horizontais de PVC água/PVC esgoto/PVC pluvial/cPVC/ppr/cobre ou aço, diâmetros menores ou iguais a 40 mm, com abraçadeira metálica rígida tipo d com parafuso de fixação 1 1/4", fixada diretamente na laje ou parede.</t>
  </si>
  <si>
    <t>Fixação de tubos horizontais de PVC água/PVC esgoto/PVC pluvial/cPVC/ppr/cobre ou aço, diâmetros maiores que 40 mm e menores ou iguais a 75 mm, com abraçadeira tipo d com parafuso de fixação 2 1/2", fixada diretamente na laje ou parede.</t>
  </si>
  <si>
    <t>Água quente</t>
  </si>
  <si>
    <t xml:space="preserve">Tubo, PPR, DN 25, classe PN 25 instalado em ramal ou sub-ramal de água fornecimento e instalação. </t>
  </si>
  <si>
    <t xml:space="preserve">Tubo, PPR, DN 32, classe PN 25, instalado em ramal de distribuição de água fornecimento e instalação. </t>
  </si>
  <si>
    <t xml:space="preserve">Tubo, PPR, DN 40, classe PN 25, instalado em ramal de distribuição de água fornecimento e instalação. </t>
  </si>
  <si>
    <t xml:space="preserve">Tubo, PPR, DN 50 mm, classe PN 25, instalado em reservação predial de água - fornecimento e instalação. </t>
  </si>
  <si>
    <t xml:space="preserve">Joelho 90 graus, PPR, DN 25 mm, classe PN 25, instalado em ramal ou sub-ramal de água fornecimento e instalação. </t>
  </si>
  <si>
    <t xml:space="preserve">Joelho 90 graus, PPR, DN 40 mm, instalado em reservação predial de água - fornecimento e instalação. </t>
  </si>
  <si>
    <t xml:space="preserve">Joelho 90 graus, PPR, DN 50 mm, instalado em reservação predial de água - fornecimento e instalação. </t>
  </si>
  <si>
    <t xml:space="preserve">Joelho 45 graus, PPR, DN 25 mm, classe PN 25, instalado em ramal ou sub-ramal de água fornecimento e instalação. </t>
  </si>
  <si>
    <t xml:space="preserve">Joelho 45 graus, PPR, DN 32 mm, classe PN 25, instalado em ramal de distribuição de água - fornecimento e instalação. </t>
  </si>
  <si>
    <t xml:space="preserve">Joelho PPR 45 graus, soldável, DN 50 mm, instalado em reservação predial de água - fornecimento e instalação. </t>
  </si>
  <si>
    <t xml:space="preserve">Luva, PPR, DN 20 mm, instalado em ramal ou sub-ramal de água - fornecimento e instalação. </t>
  </si>
  <si>
    <t xml:space="preserve">Luva, PPR, DN 32 mm, classe PN 25, instalado em ramal de distribuição de água fornecimento e instalação. </t>
  </si>
  <si>
    <t xml:space="preserve">Luva, PPR, DN 40 mm, classe PN 25, instalado em reservação predial de água - fornecimento e instalação. </t>
  </si>
  <si>
    <t xml:space="preserve">Luva, PPR, DN 50 mm, classe PN 25, instalado em reservação predial de água - fornecimento e instalação. </t>
  </si>
  <si>
    <t>Tê normal, PPR, DN 25 mm, classe PN 25, instalado em prumada de água fornecimento e instalação.</t>
  </si>
  <si>
    <t>Tê, PPR, DN 50 mm, instalado em reservação predial de água - fornecimento e instalação.</t>
  </si>
  <si>
    <t xml:space="preserve">Bucha de redução, PPR, 32 x 25, classe PN 25, instalado em ramal de distribuição de água fornecimento e instalação. </t>
  </si>
  <si>
    <t xml:space="preserve">Bucha de redução, PPR, 40 x 25, classe PN 25, instalado em ramal de distribuição de água fornecimento e instalação. </t>
  </si>
  <si>
    <t xml:space="preserve">Bucha de redução, PPR, DN 50 x 25 mm, instalado em reservação predial de água - fornecimento e instalação. </t>
  </si>
  <si>
    <t>Bucha de redução, PPR, DN 50 x 32 mm, instalado em reservação predial de água - fornecimento e instalação</t>
  </si>
  <si>
    <t xml:space="preserve">Bucha de redução, PPR, DN 50 x 40 mm, instalado em reservação predial de água - fornecimento e instalação. </t>
  </si>
  <si>
    <t>Luva de redução, PPR, 40 x 32, classe PN 25, instalado em ramal de distribuição de água fornecimento e instalação.</t>
  </si>
  <si>
    <t>Adaptador de transição F/F 25 mm x 3/4"</t>
  </si>
  <si>
    <t>Adaptador de transição PPR F/m 25 mm x 3/4"</t>
  </si>
  <si>
    <t>Adaptador de transição F/F 32 mm x 1"</t>
  </si>
  <si>
    <t xml:space="preserve">Curva 90 graus, PPR, DN 25 mm, instalado em ramal ou sub-ramal de água - fornecimento e instalação. </t>
  </si>
  <si>
    <t xml:space="preserve">Joelho de transição, 90 graus, PPR, DN 25mm x 1/2", instalado em ramal ou sub-ramal de água - fornecimento e instalação. </t>
  </si>
  <si>
    <t xml:space="preserve">Joelho de transição, 90 graus, PPR, DN 25mm x 3/4", instalado em ramal ou sub-ramal de água - fornecimento e instalação. </t>
  </si>
  <si>
    <t xml:space="preserve">Curva de transposição, PPR, DN 25mm, instalado em ramal ou sub-ramal de água fornecimento e instalação. </t>
  </si>
  <si>
    <t>Tê F/F/F central com inserto metálico central 25 mm x 1/2" - fornecimento e instalação</t>
  </si>
  <si>
    <t>Tê redução extrema, PPR, DN 32 x 25 x 25mm, instalado em reservação predial de água - fornecimento e instalação.</t>
  </si>
  <si>
    <t xml:space="preserve">Tê redução, PPR, DN 32 x 25mm, instalado em reservação predial de água - fornecimento e instalação. </t>
  </si>
  <si>
    <t xml:space="preserve">Tê redução, PPR, DN 40 x 25mm, instalado em reservação predial de água - fornecimento e instalação. </t>
  </si>
  <si>
    <t xml:space="preserve">Tê redução, PPR, DN 50 x 25mm, instalado em reservação predial de água - fornecimento e instalação. </t>
  </si>
  <si>
    <t>Tê redução, PPR, DN 50 x 32 mm - fornecimento e instalação</t>
  </si>
  <si>
    <t>Tê redução, PPR, DN 50 x 40mm, instalado em reservação predial de água - fornecimento e instalação</t>
  </si>
  <si>
    <t xml:space="preserve">Tubo, PVC, soldável, de 25mm, instalado em ramal ou sub-ramal de água - fornecimento e instalação. </t>
  </si>
  <si>
    <t xml:space="preserve">Tubo, PVC, soldável, de 32mm, instalado em ramal ou sub-ramal de água - fornecimento e instalação. </t>
  </si>
  <si>
    <t xml:space="preserve">Tubo, PVC, soldável, de 40mm, instalado em reservação predial de água - fornecimento e instalação. </t>
  </si>
  <si>
    <t xml:space="preserve">Te, PVC, soldável, DN 25mm, instalado em ramal ou sub-ramal de água - fornecimento e instalação. </t>
  </si>
  <si>
    <t xml:space="preserve">Joelho 90 graus com bucha de latão, PVC, soldável, DN 25mm, x 1/2 instalado em ramal ou sub-ramal de água - fornecimento e instalação. </t>
  </si>
  <si>
    <t>Registro de gaveta bruto, latão, roscável, 1", com acabamento e canopla cromados - fornecimento e instalação.</t>
  </si>
  <si>
    <t xml:space="preserve">Misturador monocomando para chuveiro, base bruta e acabamento cromado - fornecimento e instalação. </t>
  </si>
  <si>
    <t xml:space="preserve">Luva em cobre, DN 22 mm, sem anel de solda, instalado em ramal e sub-ramal de hidráulica predial - fornecimento e instalação. </t>
  </si>
  <si>
    <t xml:space="preserve">Luva em cobre, DN 28 mm, sem anel de solda, instalado em ramal e sub-ramal de hidráulica predial - fornecimento e instalação. </t>
  </si>
  <si>
    <t xml:space="preserve">Reservatório térmico/boiler solar em aço inox 500 l - fornecimento e instalação. </t>
  </si>
  <si>
    <t>Esgoto</t>
  </si>
  <si>
    <t xml:space="preserve">Rasgo linear manual em alvenaria, para ramais/ distribuição de instalações hidráulicas, diâmetros menores ou iguais a 40 mm. </t>
  </si>
  <si>
    <t xml:space="preserve">Chumbamento linear em alvenaria para ramais/distribuição de instalações hidráulicas com diâmetros menores ou iguais a 40 mm. </t>
  </si>
  <si>
    <t xml:space="preserve">Rasgo linear manual em alvenaria, para ramais/ distribuição de instalações hidráulicas, diâmetros maiores que 40 mm e menores ou iguais a 75 mm. </t>
  </si>
  <si>
    <t xml:space="preserve">Chumbamento linear em alvenaria para ramais/distribuição de instalações hidráulicas com diâmetros maiores que 40 mm e menores ou iguais a 75 mm. </t>
  </si>
  <si>
    <t xml:space="preserve">Fixação de tubos horizontais de PVC água/PVC esgoto/PVC pluvial/CPVC/PPR/cobre ou aço, diâmetros menores ou iguais a 40 mm, com abraçadeira metálica rígida tipo D com parafuso de fixação 1 1/4", fixada diretamente na laje ou parede. </t>
  </si>
  <si>
    <t xml:space="preserve">Fixação de tubos horizontais de PVC água/PVC esgoto/PVC pluvial/CPVC/PPR/cobre ou aço, diâmetros maiores que 40 mm e menores ou iguais a 75 mm, com abraçadeira tipo D com parafuso de fixação 2 1/2", fixada diretamente na laje ou parede. </t>
  </si>
  <si>
    <t xml:space="preserve">Fixação de tubos horizontais de PVC água/PVC esgoto/PVC pluvial/CPVC/PPR/cobre ou aço, diâmetros maiores que 75 mm e menores ou iguais a 100 mm, com abraçadeira tipo d com parafuso de fixação 4", fixada diretamente na laje ou parede. </t>
  </si>
  <si>
    <t xml:space="preserve">Junta argamassada entre tubo DN 100 mm e o poço de visita/ caixa de concreto ou alvenaria em redes de esgoto. </t>
  </si>
  <si>
    <t xml:space="preserve">Junta argamassada entre tubo DN 150 mm e o poço de visita/ caixa de concreto ou alvenaria em redes de esgoto. </t>
  </si>
  <si>
    <t xml:space="preserve">Junta argamassada entre tubo DN 200 mm e o poço/ caixa de concreto ou alvenaria em redes de esgoto. </t>
  </si>
  <si>
    <t xml:space="preserve">Junta argamassada entre tubo DN 300 mm e o poço de visita/ caixa de concreto ou alvenaria em redes de esgoto. </t>
  </si>
  <si>
    <t xml:space="preserve">Escavação manual de vala. </t>
  </si>
  <si>
    <t xml:space="preserve">Reaterro manual de valas, com coMPActador de solos de percussão. </t>
  </si>
  <si>
    <t xml:space="preserve">Preparo de fundo de vala com largura menor que 1,5 m, com camada de areia, lançamento manual. </t>
  </si>
  <si>
    <t xml:space="preserve">Carga, manobra e descarga de solos e materiais granulares em caminhão basculante 10 m³ - carga com escavadeira hidráulica (caçamba de 1,20 m³ / 155 HP) e descarga livre (unidade: m3). </t>
  </si>
  <si>
    <t xml:space="preserve">Tubo PVC, serie normal, esgoto predial, DN 40 mm, fornecido e instalado em ramal de descarga ou ramal de esgoto sanitário. </t>
  </si>
  <si>
    <t xml:space="preserve">Tubo PVC, serie normal, esgoto predial, DN 50 mm, fornecido e instalado em ramal de descarga ou ramal de esgoto sanitário. </t>
  </si>
  <si>
    <t xml:space="preserve">Tubo PVC, serie normal, esgoto predial, DN 75 mm, fornecido e instalado em ramal de descarga ou ramal de esgoto sanitário. </t>
  </si>
  <si>
    <t xml:space="preserve">Tubo PVC, serie normal, esgoto predial, DN 100 mm, fornecido e instalado em prumada de esgoto sanitário ou ventilação. </t>
  </si>
  <si>
    <t xml:space="preserve">Tubo PVC, serie normal, esgoto predial, DN 150 mm, fornecido e instalado em subcoletor aéreo de esgoto sanitário. </t>
  </si>
  <si>
    <t xml:space="preserve">Curva curta 90 graus, PVC, serie normal, esgoto predial, DN 40 mm, junta soldável, fornecido e instalado em ramal de descarga ou ramal de esgoto sanitário. </t>
  </si>
  <si>
    <t xml:space="preserve">Curva curta 90 graus, PVC, serie normal, esgoto predial, DN 50 mm, junta elástica, fornecido e instalado em prumada de esgoto sanitário ou ventilação. </t>
  </si>
  <si>
    <t xml:space="preserve">Curva curta 90 graus, PVC, serie normal, esgoto predial, DN 75 mm, junta elástica, fornecido e instalado em prumada de esgoto sanitário ou ventilação. </t>
  </si>
  <si>
    <t xml:space="preserve">Curva curta 90 graus, PVC, serie normal, esgoto predial, DN 100 mm, junta elástica, fornecido e instalado em ramal de descarga ou ramal de esgoto sanitário. </t>
  </si>
  <si>
    <t>Curva longa 45 graus, PVC, serie normal, esgoto predial, DN 50 mm, junta elástica, fornecido e instalado em ramal de descarga ou ramal de esgoto sanitário.</t>
  </si>
  <si>
    <t>Curva longa 45 graus, PVC, serie normal, esgoto predial, DN 75mm, junta elástica, fornecido e instalado em ramal de descarga ou ramal de esgoto sanitário.</t>
  </si>
  <si>
    <t>Curva longa 45 graus, PVC, serie normal, esgoto predial, DN 100 mm, junta elástica, fornecido e instalado em ramal de descarga ou ramal de esgoto sanitário.</t>
  </si>
  <si>
    <t xml:space="preserve">Joelho 90 graus, PVC, serie normal, esgoto predial, DN 40 mm, junta soldável, fornecido e instalado em ramal de descarga ou ramal de esgoto sanitário. </t>
  </si>
  <si>
    <t xml:space="preserve">Joelho 90 graus, PVC, serie normal, esgoto predial, DN 50 mm, junta elástica, fornecido e instalado em ramal de descarga ou ramal de esgoto sanitário. </t>
  </si>
  <si>
    <t xml:space="preserve">Joelho 90 graus, PVC, serie normal, esgoto predial, DN 75 mm, junta elástica, fornecido e instalado em ramal de descarga ou ramal de esgoto sanitário. </t>
  </si>
  <si>
    <t xml:space="preserve">Joelho 90 graus, PVC, serie normal, esgoto predial, DN 100 mm, junta elástica, fornecido e instalado em ramal de descarga ou ramal de esgoto sanitário. </t>
  </si>
  <si>
    <t xml:space="preserve">Joelho 45 graus, PVC, serie normal, esgoto predial, DN 40 mm, junta soldável, fornecido e instalado em ramal de descarga ou ramal de esgoto sanitário. </t>
  </si>
  <si>
    <t xml:space="preserve">Joelho 45 graus, PVC, serie normal, esgoto predial, DN 50 mm, junta elástica, fornecido e instalado em prumada de esgoto sanitário ou ventilação. </t>
  </si>
  <si>
    <t xml:space="preserve">Joelho 45 graus, PVC, serie normal, esgoto predial, DN 75 mm, junta elástica, fornecido e instalado em prumada de esgoto sanitário ou ventilação. </t>
  </si>
  <si>
    <t xml:space="preserve">Joelho 45 graus, PVC, serie normal, esgoto predial, DN 100 mm, junta elástica, fornecido e instalado em ramal de descarga ou ramal de esgoto sanitário. </t>
  </si>
  <si>
    <t xml:space="preserve">Te, PVC, serie normal, esgoto predial, DN 40 x 40 mm, junta soldável, fornecido e instalado em ramal de descarga ou ramal de esgoto sanitário. </t>
  </si>
  <si>
    <t xml:space="preserve">Te, PVC, serie normal, esgoto predial, DN 50 x 50 mm, junta elástica, fornecido e instalado em prumada de esgoto sanitário ou ventilação. </t>
  </si>
  <si>
    <t>Te, PVC, serie normal, esgoto predial, DN 75 x 75 mm, junta elástica, fornecido e instalado em ramal de descarga ou ramal de esgoto sanitário.</t>
  </si>
  <si>
    <t>Te, PVC, série normal, esgoto predial, DN 100 x 50 mm, junta elástica, fornecido e instalado em ramal de descarga ou ramal de esgoto sanitário.</t>
  </si>
  <si>
    <t xml:space="preserve">Te, PVC, série normal, esgoto predial, DN 100 x 75 mm, junta elástica, fornecido e instalado em ramal de descarga ou ramal de esgoto sanitário. </t>
  </si>
  <si>
    <t>Joelho 90 graus, PVC, serie normal, c/ anel p/ esgoto secundário, DN 40 mm - 1.1/2", junta soldável, fornecido e instalado em ramal de descarga ou ramal de esgoto sanitário.</t>
  </si>
  <si>
    <t>Junção simples, PVC, serie normal, esgoto predial, DN 40 mm, junta soldável, fornecido e instalado em ramal de descarga ou ramal de esgoto sanitário.</t>
  </si>
  <si>
    <t>Junção simples, PVC, serie normal, esgoto predial, DN 50 x 50 mm, junta elástica, fornecido e instalado em prumada de esgoto sanitário ou ventilação.</t>
  </si>
  <si>
    <t xml:space="preserve">Junção simples, PVC, serie normal, esgoto predial, DN 75 x 75 mm, junta elástica, fornecido e instalado em ramal de descarga ou ramal de esgoto sanitário. </t>
  </si>
  <si>
    <t xml:space="preserve">Junção de redução invertida, PVC, série normal, esgoto predial, DN 75 x 50 mm, junta elástica, fornecido e instalado em prumada de esgoto sanitário ou ventilação. </t>
  </si>
  <si>
    <t xml:space="preserve">Redução excêntrica, PVC, serie r, água pluvial, DN 75 x 50 mm, junta elástica, fornecido e instalado em ramal de encaminhamento. </t>
  </si>
  <si>
    <t>Redução excêntrica, PVC, serie r, água pluvial, DN 100 x 75 mm, junta elástica, fornecido e instalado em condutores verticais de águas pluviais.</t>
  </si>
  <si>
    <t>Reducao excentrica PVC p/ esg predial DN 100 x 50mm</t>
  </si>
  <si>
    <t>Luva simples, PVC, serie normal, esgoto predial, DN 50 mm, junta elástica, fornecido e instalado em ramal de descarga ou ramal de esgoto sanitário.</t>
  </si>
  <si>
    <t>Luva simples, PVC, serie normal, esgoto predial, DN 75 mm, junta elástica, fornecido e instalado em ramal de descarga ou ramal de esgoto sanitário.</t>
  </si>
  <si>
    <t>Luva simples, PVC, serie normal, esgoto predial, DN 100 mm, junta elástica, fornecido e instalado em ramal de descarga ou ramal de esgoto sanitário.</t>
  </si>
  <si>
    <t>Terminal de ventilação, PVC, série normal, esgoto predial, DN 50 mm, junta soldável, fornecido e instalado em prumada de esgoto sanitário ou ventilação.</t>
  </si>
  <si>
    <t xml:space="preserve">Terminal de ventilação, PVC, série normal, esgoto predial, DN 75 mm, junta soldável, fornecido e instalado em prumada de esgoto sanitário ou ventilação. </t>
  </si>
  <si>
    <t xml:space="preserve">Caixa enterrada hidráulica retangular, em alvenaria com blocos de concreto, dimensões internas: 0,6x0,6x0,6 m para rede de esgoto. </t>
  </si>
  <si>
    <t xml:space="preserve">Caixa sifonada, com grelha redonda, PVC, DN 150 x 150 x 50 mm, junta soldável, fornecida e instalada em ramal de descarga ou em ramal de esgoto sanitário. </t>
  </si>
  <si>
    <t xml:space="preserve">Tubo, PPR, DN 50, classe PN 25, instalado em prumada de água fornecimento e instalação. </t>
  </si>
  <si>
    <t>Joelho 90 graus, PPR, DN 50 mm, classe PN 25, instalado em prumada de água fornecimento e instalação</t>
  </si>
  <si>
    <t>Joelho 45 graus, PPR, DN 50 mm, classe PN 25, instalado em prumada de água fornecimento e instalação</t>
  </si>
  <si>
    <t>Kit completo ralo linear em inox 50cm. Ref: Gail 495x157x75mm - fornecido e instalado</t>
  </si>
  <si>
    <t>Caixa de gordura especial (capacidade: 1441,5 l), retangular, em alvenaria com blocos de concreto, dimensões internas = 1,55 x 1,55m, altura interna = 0,60 m</t>
  </si>
  <si>
    <t>Pluvial</t>
  </si>
  <si>
    <t xml:space="preserve">Tubo, PVC, soldável, de 32mm, instalado em dreno de ar condicionado - fornecimento e instalação. </t>
  </si>
  <si>
    <t xml:space="preserve">Tubo PVC, série r, água pluvial, DN 40 mm, fornecido e instalado em ramal de encaminhamento. </t>
  </si>
  <si>
    <t xml:space="preserve">Joelho 90 graus, PVC, soldável, DN 25mm, instalado em dreno de ar-condicionado - fornecimento e instalação. </t>
  </si>
  <si>
    <t xml:space="preserve">Joelho 90 graus, PVC, soldável, DN 32 mm, instalado em dreno de ar condicionado - fornecimento e instalação. </t>
  </si>
  <si>
    <t>Joelho 90 graus, PVC, serie r, água pluvial, DN 40 mm, junta soldável, fornecido e instalado em ramal de encaminhamento.</t>
  </si>
  <si>
    <t xml:space="preserve">Joelho 45 graus, PVC, soldável, DN 32 mm, instalado em dreno de ar condicionado - fornecimento e instalação. </t>
  </si>
  <si>
    <t xml:space="preserve">Joelho 45 graus, PVC, serie r, água pluvial, DN 40 mm, junta soldável, fornecido e instalado em ramal de encaminhamento. </t>
  </si>
  <si>
    <t xml:space="preserve">Te, PVC, soldável, DN 32 mm, instalado em dreno de ar condicionado - fornecimento e instalação. </t>
  </si>
  <si>
    <t xml:space="preserve">Te, PVC, soldável, DN 40mm, instalado em prumada de água - fornecimento e instalação. </t>
  </si>
  <si>
    <t xml:space="preserve">Curva 90 graus, PVC, soldável, DN 32 mm, instalado em reservação predial de água - fornecimento e instalação. </t>
  </si>
  <si>
    <t xml:space="preserve">Curva 90 graus, PVC, soldável, DN 40 mm, instalado em reservação predial de água - fornecimento e instalação. </t>
  </si>
  <si>
    <t xml:space="preserve">Tê de redução, PVC, soldável, DN 40mm x 32mm, instalado em prumada de água - fornecimento e instalação. </t>
  </si>
  <si>
    <t xml:space="preserve">Tubo PVC, série r, água pluvial, DN 75 mm, fornecido e instalado em ramal de encaminhamento. </t>
  </si>
  <si>
    <t xml:space="preserve">Tubo PVC, série r, água pluvial, DN 100 mm, fornecido e instalado em ramal de encaminhamento. </t>
  </si>
  <si>
    <t xml:space="preserve">Tubo PVC, série r, água pluvial, DN 150 mm, fornecido e instalado em ramal de encaminhamento. </t>
  </si>
  <si>
    <t xml:space="preserve">Tubo de concreto para redes coletoras de esgoto sanitário, diâmetro de 300 mm, junta elástica, instalado em local com baixo nível de interferências - fornecimento e assentamento. </t>
  </si>
  <si>
    <t xml:space="preserve">Joelho 90 graus, PVC, serie r, água pluvial, DN 75 mm, junta elástica, fornecido e instalado em ramal de encaminhamento. </t>
  </si>
  <si>
    <t>Joelho 90 graus, PVC, serie r, água pluvial, DN 100 mm, junta elástica, fornecido e instalado em ramal de encaminhamento.</t>
  </si>
  <si>
    <t>Joelho 90 graus, PVC, serie r, água pluvial, DN 150 mm, junta elástica, fornecido e instalado em ramal de encaminhamento.</t>
  </si>
  <si>
    <t>Joelho 45 graus, PVC, serie r, água pluvial, DN 100 mm, junta elástica, fornecido e instalado em ramal de encaminhamento.</t>
  </si>
  <si>
    <t>Joelho 45 graus, PVC, serie r, água pluvial, DN 150 mm, junta elástica, fornecido e instalado em ramal de encaminhamento.</t>
  </si>
  <si>
    <t xml:space="preserve">Curva longa, 45 graus, PVC ocre, junta elástica, DN 150 mm, para coletor predial de esgoto. </t>
  </si>
  <si>
    <t xml:space="preserve">Curva longa 90 graus, PVC, serie normal, esgoto predial, DN 100 mm, junta elástica, fornecido e instalado em ramal de descarga ou ramal de esgoto sanitário. </t>
  </si>
  <si>
    <t xml:space="preserve">Junção Simples, PVC, Serie R, água pluvial, DN 100 X 100 mm, junta elástica, fornecido e instalado em condutores verticais de águas pluviais. </t>
  </si>
  <si>
    <t xml:space="preserve">Junção Simples, PVC, Serie R, água pluvial, DN 100 x 75 mm, junta elástica, fornecido e instalado em ramal de encaminhamento. </t>
  </si>
  <si>
    <t xml:space="preserve">Junção Simples, PVC, Serie R, água pluvial, DN 150 x 100 mm, junta elástica, fornecido e instalado em ramal de encaminhamento. </t>
  </si>
  <si>
    <t xml:space="preserve">Luva Simples, PVC, Serie R, água pluvial, DN 100 mm, junta elástica, fornecido e instalado em ramal de encaminhamento. </t>
  </si>
  <si>
    <t>Tê, PVC, Serie R, água pluvial, DN 150 X 150 mm, junta elástica, fornecido e instalado em ramal de encaminhamento</t>
  </si>
  <si>
    <t>Redução excêntrica, PVC, serie r, água pluvial, DN 100 x 75 mm, junta elástica, fornecido e instalado em ramal de encaminhamento.</t>
  </si>
  <si>
    <t>Redução excêntrica, PVC, serie r, água pluvial, DN 150 x 100 mm, junta elástica, fornecido e instalado em ramal de encaminhamento.</t>
  </si>
  <si>
    <t>Ralo hemisférico em ferro fundido, tipo abacaxi ø 75mm</t>
  </si>
  <si>
    <t>Caixa enterrada hidráulica retangular, em alvenaria com blocos de concreto, dimensões internas: 0,6x0,6x0,6 m para rede de drenagem.</t>
  </si>
  <si>
    <t>Caixa enterrada hidráulica retangular, em alvenaria com blocos de concreto, dimensões internas:0,60x0,60x0,6 m para rede de drenagem com grelha metálica</t>
  </si>
  <si>
    <t>Caixa enterrada hidráulica retangular, em alvenaria com blocos de concreto, dimensões internas: 0,8x0,8x0,6 m para rede de drenagem com grelha metálica</t>
  </si>
  <si>
    <t>Tubo de alumínio redondo 4" = DN 100mm para condutor pluvial</t>
  </si>
  <si>
    <t>Curva 90° curtade alumínio 4" = DN 100mm para condutor pluvial</t>
  </si>
  <si>
    <t>Joelho 90° de alumínio 4" = DN 100mm para condutor pluvial</t>
  </si>
  <si>
    <t>Abraçadeira galvanizada tipo cunha 4", para fixação de eletrodutos - fornecimento e instalação</t>
  </si>
  <si>
    <t>Limpeza final da obra</t>
  </si>
  <si>
    <t xml:space="preserve">Remoção de tapume/ Chapas metálicas e de madeira, de forma manual, sem reaproveitamento. </t>
  </si>
  <si>
    <t xml:space="preserve">Carga, manobra e descarga de entulho em caminhão basculante 10 m³ - carga com escavadeira hidráulica (caçamba de 0,80 m³ / 111 HP) e descarga livre </t>
  </si>
  <si>
    <t xml:space="preserve">Transporte com caminhão basculante de 10 m³, em via urbana pavimentada, DMT até 30 Km </t>
  </si>
  <si>
    <t>Desmobilização do Canteiro de Obras</t>
  </si>
  <si>
    <t>Porcelanato Via Durini Fog Nat – 90x90cm – Portobello (2 caixas de 2,42 m² cada)</t>
  </si>
  <si>
    <t>Piso em cerâmica extrudada 30X30 - Ref: Gail Kerafloor cinza claro (Cód. IND 3080) (2 caixas de 0,99 m² cada)</t>
  </si>
  <si>
    <t>Pedra Ferro 10x10cm (2 caixas de 1,00 m² cada)</t>
  </si>
  <si>
    <t>Porcelanato Retificado – CANELA DOURADA NAT RET – 20x120cm – Portobello ou equivalente (2 caixas de 1,19 m² cada)</t>
  </si>
  <si>
    <t>ITEM</t>
  </si>
  <si>
    <t>OBRA</t>
  </si>
  <si>
    <t>VALOR TOTAL - Obra (Custo de mercado)</t>
  </si>
  <si>
    <t>BDI A SER APLICADO - OBRA</t>
  </si>
  <si>
    <t>Valor Total de BDI - Obra</t>
  </si>
  <si>
    <t>Valor Total da Parcela - Obra</t>
  </si>
  <si>
    <t>TOTAL</t>
  </si>
  <si>
    <t>% ACUMULADO</t>
  </si>
  <si>
    <t>EQUIPAMENTO</t>
  </si>
  <si>
    <t>VALOR TOTAL - Equipamento (Custo de mercado)</t>
  </si>
  <si>
    <t>BDI A SER APLICADO - EQUIPAMENTO</t>
  </si>
  <si>
    <t>Valor Total de BDI - Equipamento</t>
  </si>
  <si>
    <t>Valor Total da Parcela - Equipamento</t>
  </si>
  <si>
    <t>Valor total da parcela/percentual da parcela</t>
  </si>
  <si>
    <t>Valor total acumulado/percentual acumulado</t>
  </si>
  <si>
    <t>Profissional responsável pelo orçamento:</t>
  </si>
  <si>
    <t>Assinatura</t>
  </si>
  <si>
    <r>
      <t>OBSERVAÇÕES:</t>
    </r>
    <r>
      <rPr>
        <sz val="9"/>
        <rFont val="Arial"/>
        <family val="2"/>
      </rPr>
      <t xml:space="preserve"> </t>
    </r>
  </si>
  <si>
    <t>1 - As informações mínimas que deverão constar no Cronograma Físico Financeiro são:  - Valor e percentual</t>
  </si>
  <si>
    <t>de material e mão de obra referente a cada parcela, valor total da parcela, valor de material por parcela,</t>
  </si>
  <si>
    <t>valor de mão de obra por parcela, percentual referente a cada parcela em relação ao custo da Obra.</t>
  </si>
  <si>
    <t>2 - O Cronograma acima deverá ser apresentado utilizando papel timbrado da empresa;</t>
  </si>
  <si>
    <t>3 - Os itens elencados acima são referentes a obra ora em licitação, e servirão de referências para cotação.</t>
  </si>
  <si>
    <t>VERIFICAÇÃO</t>
  </si>
  <si>
    <t>ACUMULADO</t>
  </si>
  <si>
    <t>SALDO</t>
  </si>
  <si>
    <t>01</t>
  </si>
  <si>
    <t>PARCELA</t>
  </si>
  <si>
    <t>05</t>
  </si>
  <si>
    <t>04</t>
  </si>
  <si>
    <t>03</t>
  </si>
  <si>
    <t>02</t>
  </si>
  <si>
    <t>Rede GPON</t>
  </si>
  <si>
    <t>Mão de obra para a remoção e readequação da rede GPON - congorme projeto específico</t>
  </si>
  <si>
    <t>Materiais para remoção e readequação da rede GPON - Conforme projeto específico</t>
  </si>
  <si>
    <t>2.18.3</t>
  </si>
  <si>
    <t>2.18.3.1</t>
  </si>
  <si>
    <t>2.18.3.2</t>
  </si>
  <si>
    <t>Revestimento de parede com pedra moledo, assentada com argamassa colante AC-II - fornecimento e instalação</t>
  </si>
  <si>
    <t>Estrutura metálica para cobertura em aço galvanizado, completa, inclusive galvanização e pintura de tratamento na cor preta, fornecimento de todos os materiais para ligações e fixações, conforme projeto específico - fornecimento e instalação</t>
  </si>
  <si>
    <t>Fechamento vertical metálico em telha de aço galvalume trapezoidal TR40 E=0,50mm - fornecimento e instalação</t>
  </si>
  <si>
    <t>Revestimento externo da platibanda em placa de aluminio composto "acm", espessura de 4 mm e acabamento em pvdf</t>
  </si>
  <si>
    <t xml:space="preserve"> 11.2.7 </t>
  </si>
  <si>
    <t xml:space="preserve"> COMP.3475 </t>
  </si>
  <si>
    <t>MOLDURA PARA ABRIGO DE HIDRANTE DE EMBUTIR COM PORTA DE VIDRO VENTILADA EM GRANITO CINZA ANDORINHA</t>
  </si>
  <si>
    <t xml:space="preserve"> 11.2.8 </t>
  </si>
  <si>
    <t xml:space="preserve"> COMP.2407 </t>
  </si>
  <si>
    <t>PORTA EM VIDRO TEMPERADO INCOLOR 6MM, PARA ABRIGO HIDRANTE 75X45, COM PUXADOR - FORNECIMENTO E INSTALAÇÃO</t>
  </si>
  <si>
    <t>2.13.2.7</t>
  </si>
  <si>
    <t>2.13.2.8</t>
  </si>
  <si>
    <t>Fabricação e instalação de duto retangular para ar condicionado (trecho reto) em chapa de aço carbono MSG 16, E=1,50mm</t>
  </si>
  <si>
    <t>Bloco autonomo dois farois led 2200 lumens com no mínimo 21 leds por farol</t>
  </si>
  <si>
    <t>2.17.3.13</t>
  </si>
  <si>
    <t xml:space="preserve"> COMP.3473 </t>
  </si>
  <si>
    <t>m131</t>
  </si>
  <si>
    <t>m132</t>
  </si>
  <si>
    <t>2.17.4.4</t>
  </si>
  <si>
    <t>Trocador de fraldas em granito branco itaúnas - polido - fornecimento e instalação</t>
  </si>
  <si>
    <t>Botoeira anti panico alarme wc audivisual pne/pcd nbr9050</t>
  </si>
  <si>
    <t>Cabo optico monomodo - single mode - categoria os2 - (ref: cfot sm 9/125 12fo ut cog 47916732 prysmian ou equivalente)</t>
  </si>
  <si>
    <t>Switch 10/100/1000 MBPS gerenciável - 24 portas ethernet gigabit, 4 portas SFP - modelo S3328G-A Intelbras - fornecimento e instalação</t>
  </si>
  <si>
    <t>Guia fechado para cabos 1 u - fornecimento e instalação (cpos)</t>
  </si>
  <si>
    <t>Distribuidor interno optico dio 6 fibras</t>
  </si>
  <si>
    <t>Conector óptico lc/upc para fibra monomodo (sm)</t>
  </si>
  <si>
    <t>Patch cord (cordão óptico), simplex lc upc x lc upc monomodo, extensao de 1,50 m</t>
  </si>
  <si>
    <t>Caixa acustica para som ambiente 40w 8 ohms</t>
  </si>
  <si>
    <t>2.18.2.19</t>
  </si>
  <si>
    <t>2.18.2.20</t>
  </si>
  <si>
    <t>2.18.2.21</t>
  </si>
  <si>
    <t>2.18.2.22</t>
  </si>
  <si>
    <t>2.18.2.23</t>
  </si>
  <si>
    <t>Dispositivo DPS classe II, 1 polo, tensão máxima de 275 v, corrente máxima de *20* kA (tipo AC) - fornecimento e instalação</t>
  </si>
  <si>
    <t>Ar-condicionado split inverter, cassete (teto), 36000 btus/h, ciclo quente/frio, 60 hz, gas hfc, controle s/ fio</t>
  </si>
  <si>
    <t>Ar-condicionado split inverter, cassete (teto), 60000 btus/h, ciclo quente/frio, 60 hz, gas hfc, controle s/ fio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</si>
</sst>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&quot;R$ &quot;* #,##0.00_);_(&quot;R$ &quot;* \(#,##0.00\);_(&quot;R$ &quot;* &quot;-&quot;??_);_(@_)"/>
    <numFmt numFmtId="166" formatCode="0.00;[Red]0.00"/>
    <numFmt numFmtId="167" formatCode="#,##0.00;[Red]#,##0.00"/>
    <numFmt numFmtId="168" formatCode="&quot;R$&quot;\ #,##0.00"/>
  </numFmts>
  <fonts count="4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7"/>
      <color indexed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i/>
      <sz val="7"/>
      <color indexed="8"/>
      <name val="Arial"/>
      <family val="2"/>
    </font>
    <font>
      <i/>
      <sz val="7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8"/>
      <name val="Arial"/>
      <family val="2"/>
    </font>
    <font>
      <sz val="10"/>
      <name val="Arial"/>
      <family val="2"/>
    </font>
    <font>
      <b/>
      <strike/>
      <sz val="7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7"/>
      <color theme="0"/>
      <name val="Arial"/>
      <family val="2"/>
    </font>
    <font>
      <b/>
      <sz val="7"/>
      <color theme="0"/>
      <name val="Arial"/>
      <family val="2"/>
    </font>
    <font>
      <b/>
      <sz val="11"/>
      <color theme="0"/>
      <name val="Arial"/>
      <family val="2"/>
    </font>
    <font>
      <sz val="10"/>
      <name val="Arial"/>
      <family val="2"/>
      <charset val="1"/>
    </font>
    <font>
      <sz val="10"/>
      <name val="Calibri"/>
      <family val="2"/>
    </font>
    <font>
      <b/>
      <sz val="12"/>
      <name val="Calibri"/>
      <family val="2"/>
    </font>
    <font>
      <sz val="7"/>
      <color rgb="FFFF0000"/>
      <name val="Arial"/>
      <family val="2"/>
    </font>
    <font>
      <i/>
      <sz val="7"/>
      <color rgb="FFFF0000"/>
      <name val="Arial"/>
      <family val="2"/>
    </font>
    <font>
      <b/>
      <sz val="8"/>
      <name val="Arial"/>
      <family val="2"/>
    </font>
    <font>
      <sz val="10"/>
      <color theme="0"/>
      <name val="Arial"/>
      <family val="2"/>
    </font>
    <font>
      <sz val="9"/>
      <color theme="0"/>
      <name val="Arial"/>
      <family val="2"/>
    </font>
    <font>
      <b/>
      <sz val="9"/>
      <color theme="0"/>
      <name val="Arial"/>
      <family val="2"/>
    </font>
    <font>
      <b/>
      <sz val="8"/>
      <color theme="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7"/>
      <color rgb="FFFF000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8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20"/>
      <name val="Arial"/>
      <family val="2"/>
    </font>
    <font>
      <sz val="10"/>
      <name val="Arial"/>
      <family val="2"/>
    </font>
    <font>
      <sz val="10"/>
      <color rgb="FFFF0000"/>
      <name val="Arial"/>
      <family val="1"/>
    </font>
    <font>
      <sz val="11"/>
      <color rgb="FFFF0000"/>
      <name val="Arial"/>
      <family val="1"/>
    </font>
    <font>
      <sz val="7"/>
      <color rgb="FFFF0000"/>
      <name val="Arial"/>
      <family val="1"/>
    </font>
  </fonts>
  <fills count="13">
    <fill>
      <patternFill patternType="none"/>
    </fill>
    <fill>
      <patternFill patternType="gray125"/>
    </fill>
    <fill>
      <patternFill patternType="gray06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ABE00"/>
      </patternFill>
    </fill>
    <fill>
      <patternFill patternType="solid">
        <fgColor rgb="FFE5AF4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8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53">
    <xf numFmtId="0" fontId="0" fillId="0" borderId="0"/>
    <xf numFmtId="165" fontId="11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12" fillId="0" borderId="0"/>
    <xf numFmtId="0" fontId="6" fillId="0" borderId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1" fillId="0" borderId="0"/>
    <xf numFmtId="0" fontId="22" fillId="0" borderId="0">
      <alignment horizontal="center" vertical="center"/>
    </xf>
    <xf numFmtId="0" fontId="23" fillId="0" borderId="0">
      <alignment horizontal="center" vertical="center"/>
    </xf>
    <xf numFmtId="0" fontId="31" fillId="9" borderId="0"/>
    <xf numFmtId="0" fontId="32" fillId="10" borderId="0"/>
    <xf numFmtId="9" fontId="35" fillId="0" borderId="0" applyFont="0" applyFill="0" applyBorder="0" applyAlignment="0" applyProtection="0"/>
    <xf numFmtId="43" fontId="42" fillId="0" borderId="0" applyFont="0" applyFill="0" applyBorder="0" applyAlignment="0" applyProtection="0"/>
    <xf numFmtId="44" fontId="42" fillId="0" borderId="0" applyFont="0" applyFill="0" applyBorder="0" applyAlignment="0" applyProtection="0"/>
  </cellStyleXfs>
  <cellXfs count="439">
    <xf numFmtId="0" fontId="0" fillId="0" borderId="0" xfId="0"/>
    <xf numFmtId="0" fontId="4" fillId="0" borderId="0" xfId="0" applyFont="1"/>
    <xf numFmtId="0" fontId="3" fillId="0" borderId="0" xfId="0" applyFont="1"/>
    <xf numFmtId="0" fontId="4" fillId="0" borderId="0" xfId="0" applyFont="1" applyBorder="1"/>
    <xf numFmtId="0" fontId="3" fillId="0" borderId="1" xfId="0" applyFont="1" applyBorder="1"/>
    <xf numFmtId="0" fontId="3" fillId="3" borderId="1" xfId="0" applyFont="1" applyFill="1" applyBorder="1"/>
    <xf numFmtId="0" fontId="4" fillId="0" borderId="2" xfId="0" applyFont="1" applyBorder="1"/>
    <xf numFmtId="0" fontId="8" fillId="0" borderId="1" xfId="0" applyFont="1" applyFill="1" applyBorder="1" applyAlignment="1">
      <alignment horizontal="right" vertical="top" wrapText="1"/>
    </xf>
    <xf numFmtId="0" fontId="4" fillId="0" borderId="0" xfId="0" applyFont="1" applyFill="1"/>
    <xf numFmtId="167" fontId="4" fillId="0" borderId="0" xfId="0" applyNumberFormat="1" applyFont="1" applyFill="1"/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167" fontId="4" fillId="0" borderId="0" xfId="0" applyNumberFormat="1" applyFont="1" applyFill="1" applyBorder="1" applyAlignment="1">
      <alignment horizontal="right" vertical="top"/>
    </xf>
    <xf numFmtId="167" fontId="4" fillId="0" borderId="0" xfId="0" applyNumberFormat="1" applyFont="1" applyFill="1" applyBorder="1" applyAlignment="1">
      <alignment horizontal="right"/>
    </xf>
    <xf numFmtId="167" fontId="3" fillId="0" borderId="0" xfId="0" applyNumberFormat="1" applyFont="1" applyFill="1" applyBorder="1"/>
    <xf numFmtId="0" fontId="0" fillId="0" borderId="0" xfId="0" applyBorder="1"/>
    <xf numFmtId="167" fontId="3" fillId="0" borderId="0" xfId="0" applyNumberFormat="1" applyFont="1" applyFill="1" applyBorder="1" applyAlignment="1">
      <alignment horizontal="center" vertical="center" wrapText="1"/>
    </xf>
    <xf numFmtId="166" fontId="4" fillId="0" borderId="0" xfId="0" applyNumberFormat="1" applyFont="1" applyFill="1" applyBorder="1" applyAlignment="1">
      <alignment horizontal="right"/>
    </xf>
    <xf numFmtId="167" fontId="4" fillId="0" borderId="0" xfId="0" applyNumberFormat="1" applyFont="1" applyFill="1" applyBorder="1"/>
    <xf numFmtId="0" fontId="6" fillId="0" borderId="0" xfId="0" applyFont="1" applyBorder="1"/>
    <xf numFmtId="167" fontId="0" fillId="0" borderId="0" xfId="0" applyNumberFormat="1" applyFill="1" applyBorder="1"/>
    <xf numFmtId="0" fontId="4" fillId="2" borderId="6" xfId="0" applyFont="1" applyFill="1" applyBorder="1" applyAlignment="1"/>
    <xf numFmtId="166" fontId="6" fillId="0" borderId="0" xfId="0" applyNumberFormat="1" applyFont="1" applyBorder="1" applyAlignment="1">
      <alignment horizontal="center" vertical="center"/>
    </xf>
    <xf numFmtId="166" fontId="4" fillId="0" borderId="2" xfId="0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6" fontId="3" fillId="3" borderId="1" xfId="0" applyNumberFormat="1" applyFont="1" applyFill="1" applyBorder="1" applyAlignment="1">
      <alignment horizontal="center" vertical="center"/>
    </xf>
    <xf numFmtId="167" fontId="4" fillId="0" borderId="1" xfId="0" applyNumberFormat="1" applyFont="1" applyBorder="1" applyAlignment="1">
      <alignment horizontal="center" vertical="center"/>
    </xf>
    <xf numFmtId="167" fontId="3" fillId="0" borderId="1" xfId="0" applyNumberFormat="1" applyFont="1" applyBorder="1" applyAlignment="1">
      <alignment horizontal="center" vertical="center"/>
    </xf>
    <xf numFmtId="167" fontId="0" fillId="0" borderId="0" xfId="0" applyNumberFormat="1" applyBorder="1" applyAlignment="1">
      <alignment horizontal="center" vertical="center"/>
    </xf>
    <xf numFmtId="167" fontId="4" fillId="0" borderId="11" xfId="0" applyNumberFormat="1" applyFont="1" applyBorder="1" applyAlignment="1">
      <alignment horizontal="center" vertical="center"/>
    </xf>
    <xf numFmtId="167" fontId="4" fillId="0" borderId="2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167" fontId="4" fillId="0" borderId="12" xfId="0" applyNumberFormat="1" applyFont="1" applyBorder="1" applyAlignment="1">
      <alignment horizontal="center" vertical="center"/>
    </xf>
    <xf numFmtId="167" fontId="3" fillId="3" borderId="1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167" fontId="4" fillId="4" borderId="1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2" fontId="9" fillId="0" borderId="1" xfId="0" applyNumberFormat="1" applyFont="1" applyFill="1" applyBorder="1" applyAlignment="1">
      <alignment horizontal="center" vertical="center"/>
    </xf>
    <xf numFmtId="167" fontId="3" fillId="6" borderId="15" xfId="0" applyNumberFormat="1" applyFont="1" applyFill="1" applyBorder="1" applyAlignment="1">
      <alignment horizontal="center" vertical="center" wrapText="1"/>
    </xf>
    <xf numFmtId="167" fontId="3" fillId="6" borderId="16" xfId="0" applyNumberFormat="1" applyFont="1" applyFill="1" applyBorder="1" applyAlignment="1">
      <alignment horizontal="center" vertical="center" wrapText="1"/>
    </xf>
    <xf numFmtId="167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166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167" fontId="4" fillId="0" borderId="38" xfId="0" applyNumberFormat="1" applyFont="1" applyBorder="1" applyAlignment="1">
      <alignment horizontal="center" vertical="center"/>
    </xf>
    <xf numFmtId="4" fontId="4" fillId="0" borderId="11" xfId="0" applyNumberFormat="1" applyFont="1" applyFill="1" applyBorder="1" applyAlignment="1">
      <alignment horizontal="center"/>
    </xf>
    <xf numFmtId="167" fontId="3" fillId="0" borderId="3" xfId="0" applyNumberFormat="1" applyFont="1" applyFill="1" applyBorder="1" applyAlignment="1">
      <alignment horizontal="center" wrapText="1"/>
    </xf>
    <xf numFmtId="167" fontId="3" fillId="0" borderId="3" xfId="0" applyNumberFormat="1" applyFont="1" applyFill="1" applyBorder="1" applyAlignment="1">
      <alignment horizontal="center"/>
    </xf>
    <xf numFmtId="167" fontId="3" fillId="0" borderId="10" xfId="0" applyNumberFormat="1" applyFont="1" applyFill="1" applyBorder="1" applyAlignment="1">
      <alignment horizontal="center"/>
    </xf>
    <xf numFmtId="4" fontId="3" fillId="3" borderId="1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4" fontId="4" fillId="2" borderId="11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67" fontId="4" fillId="0" borderId="0" xfId="0" applyNumberFormat="1" applyFont="1" applyFill="1" applyBorder="1" applyAlignment="1">
      <alignment horizontal="center"/>
    </xf>
    <xf numFmtId="167" fontId="4" fillId="0" borderId="0" xfId="0" applyNumberFormat="1" applyFont="1" applyFill="1" applyAlignment="1">
      <alignment horizontal="right" vertical="top"/>
    </xf>
    <xf numFmtId="0" fontId="4" fillId="0" borderId="0" xfId="0" applyFont="1" applyFill="1" applyBorder="1"/>
    <xf numFmtId="0" fontId="4" fillId="0" borderId="0" xfId="0" applyFont="1" applyFill="1" applyAlignment="1"/>
    <xf numFmtId="0" fontId="3" fillId="4" borderId="6" xfId="0" applyFont="1" applyFill="1" applyBorder="1" applyAlignment="1">
      <alignment horizontal="left" wrapText="1"/>
    </xf>
    <xf numFmtId="0" fontId="4" fillId="0" borderId="41" xfId="0" applyFont="1" applyFill="1" applyBorder="1" applyAlignment="1">
      <alignment horizontal="center"/>
    </xf>
    <xf numFmtId="0" fontId="4" fillId="0" borderId="41" xfId="0" applyFont="1" applyFill="1" applyBorder="1" applyAlignment="1">
      <alignment horizontal="left" wrapText="1"/>
    </xf>
    <xf numFmtId="4" fontId="4" fillId="0" borderId="41" xfId="0" applyNumberFormat="1" applyFont="1" applyFill="1" applyBorder="1" applyAlignment="1">
      <alignment horizontal="center"/>
    </xf>
    <xf numFmtId="4" fontId="5" fillId="0" borderId="41" xfId="0" applyNumberFormat="1" applyFont="1" applyFill="1" applyBorder="1" applyAlignment="1">
      <alignment horizontal="center"/>
    </xf>
    <xf numFmtId="0" fontId="3" fillId="0" borderId="19" xfId="0" applyFont="1" applyBorder="1" applyAlignment="1"/>
    <xf numFmtId="0" fontId="3" fillId="0" borderId="20" xfId="0" applyFont="1" applyBorder="1" applyAlignment="1"/>
    <xf numFmtId="166" fontId="4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right"/>
    </xf>
    <xf numFmtId="4" fontId="3" fillId="6" borderId="11" xfId="0" applyNumberFormat="1" applyFont="1" applyFill="1" applyBorder="1" applyAlignment="1">
      <alignment horizontal="center"/>
    </xf>
    <xf numFmtId="4" fontId="4" fillId="8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4" fontId="3" fillId="8" borderId="1" xfId="0" applyNumberFormat="1" applyFont="1" applyFill="1" applyBorder="1" applyAlignment="1">
      <alignment horizontal="center"/>
    </xf>
    <xf numFmtId="4" fontId="3" fillId="8" borderId="11" xfId="0" applyNumberFormat="1" applyFont="1" applyFill="1" applyBorder="1" applyAlignment="1">
      <alignment horizontal="center"/>
    </xf>
    <xf numFmtId="2" fontId="24" fillId="0" borderId="1" xfId="0" applyNumberFormat="1" applyFont="1" applyFill="1" applyBorder="1" applyAlignment="1">
      <alignment horizontal="center" vertical="top"/>
    </xf>
    <xf numFmtId="2" fontId="25" fillId="0" borderId="1" xfId="0" applyNumberFormat="1" applyFont="1" applyFill="1" applyBorder="1" applyAlignment="1">
      <alignment horizontal="center" vertical="center"/>
    </xf>
    <xf numFmtId="0" fontId="17" fillId="4" borderId="40" xfId="11" applyFont="1" applyFill="1" applyBorder="1" applyAlignment="1"/>
    <xf numFmtId="0" fontId="17" fillId="4" borderId="41" xfId="11" applyFont="1" applyFill="1" applyBorder="1" applyAlignment="1"/>
    <xf numFmtId="0" fontId="27" fillId="7" borderId="47" xfId="0" applyFont="1" applyFill="1" applyBorder="1" applyAlignment="1">
      <alignment horizontal="center" vertical="center"/>
    </xf>
    <xf numFmtId="0" fontId="16" fillId="7" borderId="17" xfId="0" applyFont="1" applyFill="1" applyBorder="1" applyAlignment="1">
      <alignment vertical="center"/>
    </xf>
    <xf numFmtId="0" fontId="27" fillId="7" borderId="17" xfId="0" applyFont="1" applyFill="1" applyBorder="1" applyAlignment="1">
      <alignment vertical="center"/>
    </xf>
    <xf numFmtId="0" fontId="27" fillId="7" borderId="18" xfId="0" applyFont="1" applyFill="1" applyBorder="1" applyAlignment="1">
      <alignment vertical="center"/>
    </xf>
    <xf numFmtId="0" fontId="27" fillId="7" borderId="48" xfId="0" applyFont="1" applyFill="1" applyBorder="1" applyAlignment="1">
      <alignment horizontal="center" vertical="center"/>
    </xf>
    <xf numFmtId="0" fontId="16" fillId="7" borderId="0" xfId="0" applyFont="1" applyFill="1" applyBorder="1" applyAlignment="1">
      <alignment vertical="center"/>
    </xf>
    <xf numFmtId="0" fontId="27" fillId="7" borderId="0" xfId="0" applyFont="1" applyFill="1" applyBorder="1" applyAlignment="1">
      <alignment vertical="center"/>
    </xf>
    <xf numFmtId="0" fontId="27" fillId="7" borderId="38" xfId="0" applyFont="1" applyFill="1" applyBorder="1" applyAlignment="1">
      <alignment vertical="center"/>
    </xf>
    <xf numFmtId="0" fontId="3" fillId="6" borderId="49" xfId="0" applyFont="1" applyFill="1" applyBorder="1" applyAlignment="1">
      <alignment horizontal="center" vertical="center"/>
    </xf>
    <xf numFmtId="0" fontId="3" fillId="6" borderId="50" xfId="0" applyFont="1" applyFill="1" applyBorder="1" applyAlignment="1">
      <alignment horizontal="center" vertical="center"/>
    </xf>
    <xf numFmtId="0" fontId="28" fillId="7" borderId="47" xfId="0" applyFont="1" applyFill="1" applyBorder="1" applyAlignment="1">
      <alignment horizontal="center" vertical="center"/>
    </xf>
    <xf numFmtId="0" fontId="29" fillId="7" borderId="17" xfId="0" applyFont="1" applyFill="1" applyBorder="1" applyAlignment="1">
      <alignment vertical="center"/>
    </xf>
    <xf numFmtId="0" fontId="30" fillId="7" borderId="17" xfId="0" applyFont="1" applyFill="1" applyBorder="1" applyAlignment="1">
      <alignment vertical="center"/>
    </xf>
    <xf numFmtId="0" fontId="28" fillId="7" borderId="48" xfId="0" applyFont="1" applyFill="1" applyBorder="1" applyAlignment="1">
      <alignment horizontal="center" vertical="center"/>
    </xf>
    <xf numFmtId="0" fontId="29" fillId="7" borderId="0" xfId="0" applyFont="1" applyFill="1" applyBorder="1" applyAlignment="1">
      <alignment vertical="center"/>
    </xf>
    <xf numFmtId="0" fontId="30" fillId="7" borderId="0" xfId="0" applyFont="1" applyFill="1" applyBorder="1" applyAlignment="1">
      <alignment vertical="center"/>
    </xf>
    <xf numFmtId="0" fontId="4" fillId="0" borderId="28" xfId="0" applyFont="1" applyFill="1" applyBorder="1" applyAlignment="1">
      <alignment horizontal="left" wrapText="1"/>
    </xf>
    <xf numFmtId="4" fontId="4" fillId="0" borderId="36" xfId="0" applyNumberFormat="1" applyFont="1" applyFill="1" applyBorder="1" applyAlignment="1">
      <alignment horizontal="center"/>
    </xf>
    <xf numFmtId="0" fontId="4" fillId="0" borderId="36" xfId="0" applyFont="1" applyFill="1" applyBorder="1" applyAlignment="1">
      <alignment horizontal="center"/>
    </xf>
    <xf numFmtId="4" fontId="4" fillId="0" borderId="28" xfId="0" applyNumberFormat="1" applyFont="1" applyFill="1" applyBorder="1" applyAlignment="1">
      <alignment horizontal="center"/>
    </xf>
    <xf numFmtId="4" fontId="4" fillId="0" borderId="37" xfId="0" applyNumberFormat="1" applyFont="1" applyFill="1" applyBorder="1" applyAlignment="1">
      <alignment horizontal="center"/>
    </xf>
    <xf numFmtId="167" fontId="24" fillId="0" borderId="0" xfId="0" applyNumberFormat="1" applyFont="1" applyFill="1" applyBorder="1" applyAlignment="1">
      <alignment horizontal="right" vertical="top"/>
    </xf>
    <xf numFmtId="0" fontId="24" fillId="0" borderId="0" xfId="0" applyFont="1" applyFill="1"/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top" wrapText="1"/>
    </xf>
    <xf numFmtId="4" fontId="4" fillId="0" borderId="0" xfId="0" applyNumberFormat="1" applyFont="1" applyFill="1"/>
    <xf numFmtId="14" fontId="4" fillId="0" borderId="0" xfId="0" applyNumberFormat="1" applyFont="1" applyFill="1"/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 vertical="top"/>
    </xf>
    <xf numFmtId="166" fontId="2" fillId="0" borderId="0" xfId="0" applyNumberFormat="1" applyFont="1" applyBorder="1" applyAlignment="1">
      <alignment horizontal="right" vertical="top"/>
    </xf>
    <xf numFmtId="167" fontId="0" fillId="0" borderId="0" xfId="0" applyNumberFormat="1" applyBorder="1" applyAlignment="1">
      <alignment vertical="top"/>
    </xf>
    <xf numFmtId="0" fontId="7" fillId="0" borderId="0" xfId="0" applyFont="1" applyBorder="1" applyAlignment="1">
      <alignment horizontal="left" vertical="top"/>
    </xf>
    <xf numFmtId="0" fontId="34" fillId="0" borderId="0" xfId="0" applyFont="1" applyBorder="1" applyAlignment="1">
      <alignment horizontal="center" vertical="top"/>
    </xf>
    <xf numFmtId="0" fontId="10" fillId="0" borderId="0" xfId="0" applyFont="1" applyBorder="1"/>
    <xf numFmtId="0" fontId="26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vertical="top"/>
    </xf>
    <xf numFmtId="0" fontId="10" fillId="0" borderId="0" xfId="0" applyFont="1" applyBorder="1" applyAlignment="1">
      <alignment horizontal="center" vertical="top"/>
    </xf>
    <xf numFmtId="166" fontId="10" fillId="0" borderId="0" xfId="0" applyNumberFormat="1" applyFont="1" applyBorder="1" applyAlignment="1">
      <alignment horizontal="right" vertical="top"/>
    </xf>
    <xf numFmtId="167" fontId="10" fillId="0" borderId="0" xfId="0" applyNumberFormat="1" applyFont="1" applyBorder="1" applyAlignment="1">
      <alignment vertical="top"/>
    </xf>
    <xf numFmtId="49" fontId="2" fillId="0" borderId="0" xfId="0" applyNumberFormat="1" applyFont="1" applyBorder="1" applyAlignment="1">
      <alignment vertical="top"/>
    </xf>
    <xf numFmtId="0" fontId="17" fillId="0" borderId="0" xfId="0" applyFont="1" applyBorder="1" applyAlignment="1">
      <alignment horizontal="left" vertical="top"/>
    </xf>
    <xf numFmtId="167" fontId="2" fillId="0" borderId="0" xfId="0" applyNumberFormat="1" applyFont="1" applyBorder="1" applyAlignment="1">
      <alignment vertical="top"/>
    </xf>
    <xf numFmtId="49" fontId="2" fillId="0" borderId="0" xfId="0" applyNumberFormat="1" applyFont="1" applyBorder="1" applyAlignment="1">
      <alignment horizontal="left" vertical="top"/>
    </xf>
    <xf numFmtId="166" fontId="2" fillId="0" borderId="0" xfId="0" applyNumberFormat="1" applyFont="1" applyBorder="1" applyAlignment="1">
      <alignment vertical="top"/>
    </xf>
    <xf numFmtId="167" fontId="0" fillId="0" borderId="0" xfId="0" applyNumberFormat="1" applyBorder="1" applyAlignment="1">
      <alignment horizontal="right" vertical="top"/>
    </xf>
    <xf numFmtId="167" fontId="3" fillId="0" borderId="0" xfId="0" applyNumberFormat="1" applyFont="1" applyFill="1" applyBorder="1" applyAlignment="1">
      <alignment horizontal="center"/>
    </xf>
    <xf numFmtId="167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/>
    </xf>
    <xf numFmtId="0" fontId="3" fillId="0" borderId="51" xfId="0" applyFont="1" applyBorder="1" applyAlignment="1">
      <alignment horizontal="center" vertical="center"/>
    </xf>
    <xf numFmtId="2" fontId="4" fillId="2" borderId="5" xfId="0" applyNumberFormat="1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4" fillId="0" borderId="35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66" fontId="3" fillId="3" borderId="5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18" fillId="7" borderId="7" xfId="0" applyFont="1" applyFill="1" applyBorder="1" applyAlignment="1">
      <alignment horizontal="center" vertical="center"/>
    </xf>
    <xf numFmtId="0" fontId="19" fillId="7" borderId="35" xfId="0" applyFont="1" applyFill="1" applyBorder="1" applyAlignment="1">
      <alignment horizontal="center"/>
    </xf>
    <xf numFmtId="0" fontId="19" fillId="7" borderId="6" xfId="0" applyFont="1" applyFill="1" applyBorder="1" applyAlignment="1">
      <alignment horizontal="left" wrapText="1"/>
    </xf>
    <xf numFmtId="0" fontId="3" fillId="6" borderId="6" xfId="0" applyFont="1" applyFill="1" applyBorder="1" applyAlignment="1">
      <alignment horizontal="left" wrapText="1"/>
    </xf>
    <xf numFmtId="0" fontId="4" fillId="8" borderId="5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left" vertical="top" wrapText="1"/>
    </xf>
    <xf numFmtId="167" fontId="36" fillId="3" borderId="1" xfId="0" applyNumberFormat="1" applyFont="1" applyFill="1" applyBorder="1" applyAlignment="1">
      <alignment horizontal="center" vertical="center"/>
    </xf>
    <xf numFmtId="0" fontId="4" fillId="0" borderId="30" xfId="0" applyFont="1" applyFill="1" applyBorder="1"/>
    <xf numFmtId="166" fontId="6" fillId="0" borderId="30" xfId="0" applyNumberFormat="1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167" fontId="0" fillId="0" borderId="30" xfId="0" applyNumberFormat="1" applyBorder="1" applyAlignment="1">
      <alignment horizontal="center" vertical="center"/>
    </xf>
    <xf numFmtId="0" fontId="3" fillId="0" borderId="0" xfId="16" applyFont="1" applyAlignment="1">
      <alignment vertical="center"/>
    </xf>
    <xf numFmtId="167" fontId="4" fillId="0" borderId="0" xfId="16" applyNumberFormat="1" applyFont="1" applyAlignment="1">
      <alignment vertical="center"/>
    </xf>
    <xf numFmtId="0" fontId="3" fillId="0" borderId="5" xfId="16" applyFont="1" applyBorder="1" applyAlignment="1">
      <alignment horizontal="center" vertical="center"/>
    </xf>
    <xf numFmtId="0" fontId="3" fillId="0" borderId="1" xfId="16" applyFont="1" applyBorder="1" applyAlignment="1">
      <alignment vertical="center"/>
    </xf>
    <xf numFmtId="0" fontId="3" fillId="0" borderId="44" xfId="16" applyFont="1" applyBorder="1" applyAlignment="1">
      <alignment horizontal="center" vertical="center"/>
    </xf>
    <xf numFmtId="0" fontId="3" fillId="0" borderId="14" xfId="16" applyFont="1" applyBorder="1" applyAlignment="1">
      <alignment horizontal="center" vertical="center" wrapText="1"/>
    </xf>
    <xf numFmtId="0" fontId="3" fillId="0" borderId="33" xfId="16" applyFont="1" applyBorder="1" applyAlignment="1">
      <alignment vertical="center" wrapText="1"/>
    </xf>
    <xf numFmtId="167" fontId="3" fillId="0" borderId="2" xfId="16" applyNumberFormat="1" applyFont="1" applyBorder="1" applyAlignment="1">
      <alignment horizontal="center" vertical="center" wrapText="1"/>
    </xf>
    <xf numFmtId="167" fontId="3" fillId="0" borderId="33" xfId="16" applyNumberFormat="1" applyFont="1" applyBorder="1" applyAlignment="1">
      <alignment horizontal="center" vertical="center" wrapText="1"/>
    </xf>
    <xf numFmtId="167" fontId="3" fillId="0" borderId="12" xfId="16" applyNumberFormat="1" applyFont="1" applyBorder="1" applyAlignment="1">
      <alignment horizontal="center" vertical="center" wrapText="1"/>
    </xf>
    <xf numFmtId="167" fontId="3" fillId="0" borderId="14" xfId="16" applyNumberFormat="1" applyFont="1" applyBorder="1" applyAlignment="1">
      <alignment horizontal="center" vertical="center" wrapText="1"/>
    </xf>
    <xf numFmtId="167" fontId="15" fillId="0" borderId="2" xfId="16" applyNumberFormat="1" applyFont="1" applyBorder="1" applyAlignment="1">
      <alignment horizontal="center" vertical="center" wrapText="1"/>
    </xf>
    <xf numFmtId="0" fontId="3" fillId="0" borderId="13" xfId="16" applyFont="1" applyBorder="1" applyAlignment="1">
      <alignment horizontal="center" vertical="center" wrapText="1"/>
    </xf>
    <xf numFmtId="0" fontId="3" fillId="0" borderId="57" xfId="16" applyFont="1" applyBorder="1" applyAlignment="1">
      <alignment vertical="center" wrapText="1"/>
    </xf>
    <xf numFmtId="167" fontId="3" fillId="0" borderId="4" xfId="16" applyNumberFormat="1" applyFont="1" applyBorder="1" applyAlignment="1">
      <alignment horizontal="center" vertical="center" wrapText="1"/>
    </xf>
    <xf numFmtId="167" fontId="3" fillId="0" borderId="34" xfId="16" applyNumberFormat="1" applyFont="1" applyBorder="1" applyAlignment="1">
      <alignment horizontal="center" vertical="center" wrapText="1"/>
    </xf>
    <xf numFmtId="167" fontId="3" fillId="0" borderId="9" xfId="16" applyNumberFormat="1" applyFont="1" applyBorder="1" applyAlignment="1">
      <alignment horizontal="center" vertical="center" wrapText="1"/>
    </xf>
    <xf numFmtId="167" fontId="3" fillId="0" borderId="13" xfId="16" applyNumberFormat="1" applyFont="1" applyBorder="1" applyAlignment="1">
      <alignment horizontal="center" vertical="center" wrapText="1"/>
    </xf>
    <xf numFmtId="167" fontId="15" fillId="0" borderId="4" xfId="16" applyNumberFormat="1" applyFont="1" applyBorder="1" applyAlignment="1">
      <alignment horizontal="center" vertical="center" wrapText="1"/>
    </xf>
    <xf numFmtId="167" fontId="4" fillId="0" borderId="7" xfId="16" applyNumberFormat="1" applyFont="1" applyBorder="1" applyAlignment="1">
      <alignment vertical="center" wrapText="1"/>
    </xf>
    <xf numFmtId="10" fontId="4" fillId="0" borderId="3" xfId="13" applyNumberFormat="1" applyFont="1" applyBorder="1" applyAlignment="1">
      <alignment horizontal="center" vertical="center" wrapText="1"/>
    </xf>
    <xf numFmtId="167" fontId="4" fillId="0" borderId="3" xfId="16" applyNumberFormat="1" applyFont="1" applyBorder="1" applyAlignment="1">
      <alignment vertical="center" wrapText="1"/>
    </xf>
    <xf numFmtId="10" fontId="4" fillId="0" borderId="10" xfId="13" applyNumberFormat="1" applyFont="1" applyBorder="1" applyAlignment="1">
      <alignment vertical="center" wrapText="1"/>
    </xf>
    <xf numFmtId="10" fontId="4" fillId="0" borderId="3" xfId="13" applyNumberFormat="1" applyFont="1" applyBorder="1" applyAlignment="1">
      <alignment vertical="center" wrapText="1"/>
    </xf>
    <xf numFmtId="167" fontId="4" fillId="6" borderId="5" xfId="16" applyNumberFormat="1" applyFont="1" applyFill="1" applyBorder="1" applyAlignment="1">
      <alignment vertical="center" wrapText="1"/>
    </xf>
    <xf numFmtId="10" fontId="4" fillId="6" borderId="1" xfId="13" applyNumberFormat="1" applyFont="1" applyFill="1" applyBorder="1" applyAlignment="1">
      <alignment horizontal="center" vertical="center"/>
    </xf>
    <xf numFmtId="167" fontId="4" fillId="6" borderId="1" xfId="16" applyNumberFormat="1" applyFont="1" applyFill="1" applyBorder="1" applyAlignment="1">
      <alignment vertical="center" wrapText="1"/>
    </xf>
    <xf numFmtId="10" fontId="4" fillId="6" borderId="11" xfId="13" applyNumberFormat="1" applyFont="1" applyFill="1" applyBorder="1" applyAlignment="1">
      <alignment horizontal="right" vertical="center"/>
    </xf>
    <xf numFmtId="167" fontId="4" fillId="0" borderId="5" xfId="16" applyNumberFormat="1" applyFont="1" applyBorder="1" applyAlignment="1">
      <alignment vertical="center" wrapText="1"/>
    </xf>
    <xf numFmtId="10" fontId="4" fillId="0" borderId="1" xfId="13" applyNumberFormat="1" applyFont="1" applyFill="1" applyBorder="1" applyAlignment="1">
      <alignment horizontal="center" vertical="center"/>
    </xf>
    <xf numFmtId="167" fontId="4" fillId="0" borderId="1" xfId="16" applyNumberFormat="1" applyFont="1" applyBorder="1" applyAlignment="1">
      <alignment vertical="center" wrapText="1"/>
    </xf>
    <xf numFmtId="10" fontId="4" fillId="0" borderId="11" xfId="13" applyNumberFormat="1" applyFont="1" applyFill="1" applyBorder="1" applyAlignment="1">
      <alignment horizontal="right" vertical="center"/>
    </xf>
    <xf numFmtId="10" fontId="4" fillId="0" borderId="1" xfId="13" applyNumberFormat="1" applyFont="1" applyFill="1" applyBorder="1" applyAlignment="1">
      <alignment horizontal="right" vertical="center"/>
    </xf>
    <xf numFmtId="0" fontId="4" fillId="0" borderId="5" xfId="16" applyFont="1" applyBorder="1" applyAlignment="1">
      <alignment vertical="center"/>
    </xf>
    <xf numFmtId="168" fontId="3" fillId="0" borderId="8" xfId="16" applyNumberFormat="1" applyFont="1" applyBorder="1" applyAlignment="1">
      <alignment horizontal="right" vertical="center"/>
    </xf>
    <xf numFmtId="168" fontId="4" fillId="0" borderId="5" xfId="16" applyNumberFormat="1" applyFont="1" applyBorder="1" applyAlignment="1">
      <alignment vertical="center"/>
    </xf>
    <xf numFmtId="10" fontId="3" fillId="0" borderId="8" xfId="13" applyNumberFormat="1" applyFont="1" applyFill="1" applyBorder="1" applyAlignment="1">
      <alignment horizontal="center" vertical="center"/>
    </xf>
    <xf numFmtId="168" fontId="4" fillId="0" borderId="1" xfId="16" applyNumberFormat="1" applyFont="1" applyBorder="1" applyAlignment="1">
      <alignment vertical="center"/>
    </xf>
    <xf numFmtId="10" fontId="3" fillId="0" borderId="11" xfId="13" applyNumberFormat="1" applyFont="1" applyFill="1" applyBorder="1" applyAlignment="1">
      <alignment vertical="center"/>
    </xf>
    <xf numFmtId="167" fontId="4" fillId="0" borderId="5" xfId="16" applyNumberFormat="1" applyFont="1" applyBorder="1" applyAlignment="1">
      <alignment vertical="center"/>
    </xf>
    <xf numFmtId="167" fontId="4" fillId="0" borderId="1" xfId="16" applyNumberFormat="1" applyFont="1" applyBorder="1" applyAlignment="1">
      <alignment horizontal="center" vertical="center"/>
    </xf>
    <xf numFmtId="167" fontId="3" fillId="0" borderId="1" xfId="16" applyNumberFormat="1" applyFont="1" applyBorder="1" applyAlignment="1">
      <alignment vertical="center"/>
    </xf>
    <xf numFmtId="168" fontId="3" fillId="0" borderId="5" xfId="16" applyNumberFormat="1" applyFont="1" applyBorder="1" applyAlignment="1">
      <alignment vertical="center"/>
    </xf>
    <xf numFmtId="168" fontId="3" fillId="0" borderId="1" xfId="13" applyNumberFormat="1" applyFont="1" applyFill="1" applyBorder="1" applyAlignment="1">
      <alignment horizontal="center" vertical="center"/>
    </xf>
    <xf numFmtId="168" fontId="3" fillId="0" borderId="1" xfId="16" applyNumberFormat="1" applyFont="1" applyBorder="1" applyAlignment="1">
      <alignment vertical="center"/>
    </xf>
    <xf numFmtId="0" fontId="3" fillId="0" borderId="1" xfId="16" applyFont="1" applyBorder="1" applyAlignment="1">
      <alignment horizontal="right" vertical="center"/>
    </xf>
    <xf numFmtId="167" fontId="4" fillId="0" borderId="8" xfId="16" applyNumberFormat="1" applyFont="1" applyBorder="1" applyAlignment="1">
      <alignment horizontal="center" vertical="center"/>
    </xf>
    <xf numFmtId="168" fontId="3" fillId="4" borderId="1" xfId="16" applyNumberFormat="1" applyFont="1" applyFill="1" applyBorder="1" applyAlignment="1">
      <alignment vertical="center"/>
    </xf>
    <xf numFmtId="0" fontId="4" fillId="0" borderId="58" xfId="16" applyFont="1" applyBorder="1" applyAlignment="1">
      <alignment vertical="center"/>
    </xf>
    <xf numFmtId="0" fontId="3" fillId="0" borderId="56" xfId="16" applyFont="1" applyBorder="1" applyAlignment="1">
      <alignment horizontal="right" vertical="center"/>
    </xf>
    <xf numFmtId="0" fontId="4" fillId="0" borderId="23" xfId="16" applyFont="1" applyBorder="1" applyAlignment="1">
      <alignment horizontal="center" vertical="center"/>
    </xf>
    <xf numFmtId="0" fontId="4" fillId="0" borderId="44" xfId="16" applyFont="1" applyBorder="1" applyAlignment="1">
      <alignment horizontal="center" vertical="center"/>
    </xf>
    <xf numFmtId="167" fontId="4" fillId="0" borderId="58" xfId="16" applyNumberFormat="1" applyFont="1" applyBorder="1" applyAlignment="1">
      <alignment vertical="center"/>
    </xf>
    <xf numFmtId="167" fontId="4" fillId="0" borderId="23" xfId="16" applyNumberFormat="1" applyFont="1" applyBorder="1" applyAlignment="1">
      <alignment horizontal="center" vertical="center"/>
    </xf>
    <xf numFmtId="167" fontId="3" fillId="0" borderId="56" xfId="16" applyNumberFormat="1" applyFont="1" applyBorder="1" applyAlignment="1">
      <alignment vertical="center"/>
    </xf>
    <xf numFmtId="10" fontId="3" fillId="0" borderId="59" xfId="13" applyNumberFormat="1" applyFont="1" applyFill="1" applyBorder="1" applyAlignment="1">
      <alignment vertical="center"/>
    </xf>
    <xf numFmtId="0" fontId="4" fillId="0" borderId="14" xfId="16" applyFont="1" applyBorder="1" applyAlignment="1">
      <alignment vertical="center"/>
    </xf>
    <xf numFmtId="0" fontId="3" fillId="0" borderId="2" xfId="16" applyFont="1" applyBorder="1" applyAlignment="1">
      <alignment vertical="center"/>
    </xf>
    <xf numFmtId="0" fontId="4" fillId="0" borderId="33" xfId="16" applyFont="1" applyBorder="1" applyAlignment="1">
      <alignment horizontal="center" vertical="center"/>
    </xf>
    <xf numFmtId="0" fontId="4" fillId="0" borderId="39" xfId="16" applyFont="1" applyBorder="1" applyAlignment="1">
      <alignment horizontal="center" vertical="center"/>
    </xf>
    <xf numFmtId="0" fontId="4" fillId="0" borderId="46" xfId="16" applyFont="1" applyBorder="1" applyAlignment="1">
      <alignment horizontal="center" vertical="center"/>
    </xf>
    <xf numFmtId="167" fontId="4" fillId="0" borderId="14" xfId="16" applyNumberFormat="1" applyFont="1" applyBorder="1" applyAlignment="1">
      <alignment vertical="center"/>
    </xf>
    <xf numFmtId="167" fontId="4" fillId="0" borderId="2" xfId="16" applyNumberFormat="1" applyFont="1" applyBorder="1" applyAlignment="1">
      <alignment horizontal="center" vertical="center"/>
    </xf>
    <xf numFmtId="167" fontId="3" fillId="0" borderId="2" xfId="16" applyNumberFormat="1" applyFont="1" applyBorder="1" applyAlignment="1">
      <alignment vertical="center"/>
    </xf>
    <xf numFmtId="10" fontId="3" fillId="0" borderId="12" xfId="13" applyNumberFormat="1" applyFont="1" applyFill="1" applyBorder="1" applyAlignment="1">
      <alignment vertical="center"/>
    </xf>
    <xf numFmtId="0" fontId="3" fillId="0" borderId="34" xfId="16" applyFont="1" applyBorder="1" applyAlignment="1">
      <alignment vertical="center" wrapText="1"/>
    </xf>
    <xf numFmtId="167" fontId="3" fillId="0" borderId="60" xfId="16" applyNumberFormat="1" applyFont="1" applyBorder="1" applyAlignment="1">
      <alignment horizontal="center" vertical="center" wrapText="1"/>
    </xf>
    <xf numFmtId="167" fontId="15" fillId="0" borderId="61" xfId="16" applyNumberFormat="1" applyFont="1" applyBorder="1" applyAlignment="1">
      <alignment horizontal="center" vertical="center" wrapText="1"/>
    </xf>
    <xf numFmtId="167" fontId="3" fillId="0" borderId="61" xfId="16" applyNumberFormat="1" applyFont="1" applyBorder="1" applyAlignment="1">
      <alignment horizontal="center" vertical="center" wrapText="1"/>
    </xf>
    <xf numFmtId="167" fontId="3" fillId="0" borderId="62" xfId="16" applyNumberFormat="1" applyFont="1" applyBorder="1" applyAlignment="1">
      <alignment horizontal="center" vertical="center" wrapText="1"/>
    </xf>
    <xf numFmtId="167" fontId="4" fillId="0" borderId="48" xfId="16" applyNumberFormat="1" applyFont="1" applyBorder="1" applyAlignment="1">
      <alignment vertical="center" wrapText="1"/>
    </xf>
    <xf numFmtId="10" fontId="4" fillId="0" borderId="0" xfId="13" applyNumberFormat="1" applyFont="1" applyFill="1" applyBorder="1" applyAlignment="1">
      <alignment horizontal="center" vertical="center"/>
    </xf>
    <xf numFmtId="167" fontId="4" fillId="0" borderId="0" xfId="16" applyNumberFormat="1" applyFont="1" applyAlignment="1">
      <alignment vertical="center" wrapText="1"/>
    </xf>
    <xf numFmtId="10" fontId="4" fillId="0" borderId="38" xfId="13" applyNumberFormat="1" applyFont="1" applyFill="1" applyBorder="1" applyAlignment="1">
      <alignment horizontal="right" vertical="center"/>
    </xf>
    <xf numFmtId="10" fontId="4" fillId="0" borderId="0" xfId="13" applyNumberFormat="1" applyFont="1" applyFill="1" applyBorder="1" applyAlignment="1">
      <alignment horizontal="right" vertical="center"/>
    </xf>
    <xf numFmtId="167" fontId="3" fillId="0" borderId="5" xfId="16" applyNumberFormat="1" applyFont="1" applyBorder="1" applyAlignment="1">
      <alignment vertical="center"/>
    </xf>
    <xf numFmtId="10" fontId="3" fillId="0" borderId="1" xfId="13" applyNumberFormat="1" applyFont="1" applyFill="1" applyBorder="1" applyAlignment="1">
      <alignment horizontal="center" vertical="center"/>
    </xf>
    <xf numFmtId="0" fontId="4" fillId="0" borderId="0" xfId="16" applyFont="1" applyAlignment="1">
      <alignment horizontal="center" vertical="center"/>
    </xf>
    <xf numFmtId="0" fontId="4" fillId="0" borderId="38" xfId="16" applyFont="1" applyBorder="1" applyAlignment="1">
      <alignment horizontal="center" vertical="center"/>
    </xf>
    <xf numFmtId="168" fontId="3" fillId="0" borderId="56" xfId="16" applyNumberFormat="1" applyFont="1" applyBorder="1" applyAlignment="1">
      <alignment vertical="center"/>
    </xf>
    <xf numFmtId="167" fontId="4" fillId="0" borderId="64" xfId="16" applyNumberFormat="1" applyFont="1" applyBorder="1" applyAlignment="1">
      <alignment vertical="center"/>
    </xf>
    <xf numFmtId="167" fontId="4" fillId="0" borderId="63" xfId="16" applyNumberFormat="1" applyFont="1" applyBorder="1" applyAlignment="1">
      <alignment horizontal="center" vertical="center"/>
    </xf>
    <xf numFmtId="167" fontId="3" fillId="0" borderId="63" xfId="16" applyNumberFormat="1" applyFont="1" applyBorder="1" applyAlignment="1">
      <alignment vertical="center"/>
    </xf>
    <xf numFmtId="10" fontId="3" fillId="0" borderId="54" xfId="13" applyNumberFormat="1" applyFont="1" applyFill="1" applyBorder="1" applyAlignment="1">
      <alignment vertical="center"/>
    </xf>
    <xf numFmtId="0" fontId="4" fillId="0" borderId="65" xfId="16" applyFont="1" applyBorder="1" applyAlignment="1">
      <alignment vertical="center"/>
    </xf>
    <xf numFmtId="0" fontId="3" fillId="0" borderId="66" xfId="16" applyFont="1" applyBorder="1" applyAlignment="1">
      <alignment vertical="center"/>
    </xf>
    <xf numFmtId="0" fontId="4" fillId="0" borderId="67" xfId="16" applyFont="1" applyBorder="1" applyAlignment="1">
      <alignment horizontal="center" vertical="center"/>
    </xf>
    <xf numFmtId="167" fontId="4" fillId="0" borderId="65" xfId="16" applyNumberFormat="1" applyFont="1" applyBorder="1" applyAlignment="1">
      <alignment vertical="center"/>
    </xf>
    <xf numFmtId="167" fontId="4" fillId="0" borderId="66" xfId="16" applyNumberFormat="1" applyFont="1" applyBorder="1" applyAlignment="1">
      <alignment horizontal="center" vertical="center"/>
    </xf>
    <xf numFmtId="167" fontId="3" fillId="0" borderId="66" xfId="16" applyNumberFormat="1" applyFont="1" applyBorder="1" applyAlignment="1">
      <alignment vertical="center"/>
    </xf>
    <xf numFmtId="10" fontId="3" fillId="0" borderId="68" xfId="13" applyNumberFormat="1" applyFont="1" applyFill="1" applyBorder="1" applyAlignment="1">
      <alignment vertical="center"/>
    </xf>
    <xf numFmtId="0" fontId="4" fillId="0" borderId="24" xfId="16" applyFont="1" applyBorder="1" applyAlignment="1">
      <alignment horizontal="center" vertical="center"/>
    </xf>
    <xf numFmtId="167" fontId="3" fillId="0" borderId="32" xfId="16" applyNumberFormat="1" applyFont="1" applyBorder="1" applyAlignment="1">
      <alignment horizontal="center" vertical="center"/>
    </xf>
    <xf numFmtId="0" fontId="4" fillId="0" borderId="14" xfId="16" applyFont="1" applyBorder="1" applyAlignment="1">
      <alignment horizontal="center" vertical="center"/>
    </xf>
    <xf numFmtId="0" fontId="4" fillId="0" borderId="2" xfId="16" applyFont="1" applyBorder="1" applyAlignment="1">
      <alignment vertical="center"/>
    </xf>
    <xf numFmtId="167" fontId="4" fillId="0" borderId="2" xfId="16" applyNumberFormat="1" applyFont="1" applyBorder="1" applyAlignment="1">
      <alignment vertical="center"/>
    </xf>
    <xf numFmtId="167" fontId="4" fillId="0" borderId="12" xfId="16" applyNumberFormat="1" applyFont="1" applyBorder="1" applyAlignment="1">
      <alignment vertical="center"/>
    </xf>
    <xf numFmtId="0" fontId="2" fillId="0" borderId="0" xfId="16" applyFont="1" applyAlignment="1">
      <alignment horizontal="center" vertical="center"/>
    </xf>
    <xf numFmtId="0" fontId="2" fillId="0" borderId="0" xfId="16" applyFont="1" applyAlignment="1">
      <alignment vertical="center"/>
    </xf>
    <xf numFmtId="167" fontId="38" fillId="0" borderId="0" xfId="16" applyNumberFormat="1" applyFont="1" applyAlignment="1">
      <alignment vertical="center"/>
    </xf>
    <xf numFmtId="167" fontId="38" fillId="0" borderId="0" xfId="16" applyNumberFormat="1" applyFont="1" applyAlignment="1">
      <alignment horizontal="center" vertical="center"/>
    </xf>
    <xf numFmtId="0" fontId="38" fillId="0" borderId="0" xfId="16" applyFont="1" applyAlignment="1">
      <alignment vertical="center"/>
    </xf>
    <xf numFmtId="167" fontId="4" fillId="0" borderId="0" xfId="16" applyNumberFormat="1" applyFont="1" applyAlignment="1">
      <alignment horizontal="left" vertical="center"/>
    </xf>
    <xf numFmtId="0" fontId="4" fillId="0" borderId="30" xfId="16" applyFont="1" applyBorder="1" applyAlignment="1">
      <alignment horizontal="left" vertical="center"/>
    </xf>
    <xf numFmtId="4" fontId="4" fillId="0" borderId="30" xfId="16" applyNumberFormat="1" applyFont="1" applyBorder="1" applyAlignment="1">
      <alignment horizontal="left" vertical="center"/>
    </xf>
    <xf numFmtId="167" fontId="4" fillId="0" borderId="30" xfId="16" applyNumberFormat="1" applyFont="1" applyBorder="1" applyAlignment="1">
      <alignment horizontal="left" vertical="center"/>
    </xf>
    <xf numFmtId="167" fontId="4" fillId="0" borderId="69" xfId="16" applyNumberFormat="1" applyFont="1" applyBorder="1" applyAlignment="1">
      <alignment horizontal="center" vertical="center"/>
    </xf>
    <xf numFmtId="167" fontId="10" fillId="0" borderId="0" xfId="16" applyNumberFormat="1" applyFont="1" applyAlignment="1">
      <alignment vertical="center"/>
    </xf>
    <xf numFmtId="0" fontId="10" fillId="0" borderId="0" xfId="16" applyFont="1" applyAlignment="1">
      <alignment vertical="center"/>
    </xf>
    <xf numFmtId="0" fontId="4" fillId="0" borderId="0" xfId="16" applyFont="1" applyAlignment="1">
      <alignment horizontal="left" vertical="center"/>
    </xf>
    <xf numFmtId="0" fontId="4" fillId="0" borderId="70" xfId="16" applyFont="1" applyBorder="1" applyAlignment="1">
      <alignment horizontal="left" vertical="center"/>
    </xf>
    <xf numFmtId="4" fontId="4" fillId="0" borderId="70" xfId="16" applyNumberFormat="1" applyFont="1" applyBorder="1" applyAlignment="1">
      <alignment horizontal="left" vertical="center"/>
    </xf>
    <xf numFmtId="167" fontId="4" fillId="0" borderId="70" xfId="16" applyNumberFormat="1" applyFont="1" applyBorder="1" applyAlignment="1">
      <alignment horizontal="left" vertical="center"/>
    </xf>
    <xf numFmtId="167" fontId="4" fillId="0" borderId="71" xfId="16" applyNumberFormat="1" applyFont="1" applyBorder="1" applyAlignment="1">
      <alignment horizontal="center" vertical="center"/>
    </xf>
    <xf numFmtId="0" fontId="10" fillId="0" borderId="0" xfId="16" applyFont="1" applyAlignment="1">
      <alignment horizontal="center" vertical="center"/>
    </xf>
    <xf numFmtId="2" fontId="4" fillId="0" borderId="70" xfId="16" applyNumberFormat="1" applyFont="1" applyBorder="1" applyAlignment="1">
      <alignment horizontal="left" vertical="center"/>
    </xf>
    <xf numFmtId="167" fontId="10" fillId="0" borderId="72" xfId="16" applyNumberFormat="1" applyFont="1" applyBorder="1" applyAlignment="1">
      <alignment vertical="center"/>
    </xf>
    <xf numFmtId="167" fontId="10" fillId="0" borderId="72" xfId="16" applyNumberFormat="1" applyFont="1" applyBorder="1" applyAlignment="1">
      <alignment horizontal="left" vertical="center"/>
    </xf>
    <xf numFmtId="167" fontId="10" fillId="0" borderId="72" xfId="16" applyNumberFormat="1" applyFont="1" applyBorder="1" applyAlignment="1">
      <alignment horizontal="center" vertical="center"/>
    </xf>
    <xf numFmtId="0" fontId="39" fillId="0" borderId="0" xfId="16" applyFont="1" applyAlignment="1">
      <alignment vertical="center"/>
    </xf>
    <xf numFmtId="0" fontId="39" fillId="0" borderId="0" xfId="16" applyFont="1" applyAlignment="1">
      <alignment horizontal="center" vertical="center"/>
    </xf>
    <xf numFmtId="0" fontId="40" fillId="0" borderId="0" xfId="16" applyFont="1" applyAlignment="1">
      <alignment horizontal="center" vertical="center"/>
    </xf>
    <xf numFmtId="0" fontId="40" fillId="0" borderId="0" xfId="16" applyFont="1" applyAlignment="1">
      <alignment vertical="center"/>
    </xf>
    <xf numFmtId="166" fontId="40" fillId="0" borderId="0" xfId="16" applyNumberFormat="1" applyFont="1" applyAlignment="1">
      <alignment vertical="center"/>
    </xf>
    <xf numFmtId="0" fontId="36" fillId="0" borderId="0" xfId="16" applyFont="1" applyAlignment="1">
      <alignment horizontal="center" vertical="center"/>
    </xf>
    <xf numFmtId="167" fontId="40" fillId="0" borderId="0" xfId="16" applyNumberFormat="1" applyFont="1" applyAlignment="1">
      <alignment vertical="center"/>
    </xf>
    <xf numFmtId="0" fontId="36" fillId="0" borderId="0" xfId="16" applyFont="1" applyAlignment="1">
      <alignment horizontal="left" vertical="center"/>
    </xf>
    <xf numFmtId="49" fontId="10" fillId="0" borderId="0" xfId="16" applyNumberFormat="1" applyFont="1" applyAlignment="1">
      <alignment horizontal="center" vertical="center"/>
    </xf>
    <xf numFmtId="167" fontId="40" fillId="0" borderId="0" xfId="16" applyNumberFormat="1" applyFont="1" applyAlignment="1">
      <alignment horizontal="center" vertical="center"/>
    </xf>
    <xf numFmtId="49" fontId="40" fillId="0" borderId="0" xfId="16" applyNumberFormat="1" applyFont="1" applyAlignment="1">
      <alignment vertical="center"/>
    </xf>
    <xf numFmtId="0" fontId="3" fillId="0" borderId="0" xfId="16" applyFont="1" applyFill="1" applyBorder="1" applyAlignment="1">
      <alignment vertical="center"/>
    </xf>
    <xf numFmtId="0" fontId="4" fillId="0" borderId="0" xfId="16" applyFont="1" applyFill="1" applyBorder="1" applyAlignment="1">
      <alignment vertical="center"/>
    </xf>
    <xf numFmtId="0" fontId="38" fillId="0" borderId="0" xfId="16" applyFont="1" applyFill="1" applyBorder="1" applyAlignment="1">
      <alignment vertical="center"/>
    </xf>
    <xf numFmtId="167" fontId="4" fillId="0" borderId="0" xfId="16" applyNumberFormat="1" applyFont="1" applyBorder="1" applyAlignment="1">
      <alignment vertical="center"/>
    </xf>
    <xf numFmtId="0" fontId="26" fillId="0" borderId="45" xfId="16" applyFont="1" applyBorder="1" applyAlignment="1">
      <alignment horizontal="center" vertical="center"/>
    </xf>
    <xf numFmtId="0" fontId="26" fillId="0" borderId="0" xfId="16" applyFont="1" applyAlignment="1">
      <alignment vertical="center"/>
    </xf>
    <xf numFmtId="0" fontId="26" fillId="0" borderId="0" xfId="16" applyFont="1" applyFill="1" applyBorder="1" applyAlignment="1">
      <alignment vertical="center"/>
    </xf>
    <xf numFmtId="168" fontId="4" fillId="0" borderId="7" xfId="16" applyNumberFormat="1" applyFont="1" applyBorder="1" applyAlignment="1">
      <alignment vertical="center" wrapText="1"/>
    </xf>
    <xf numFmtId="168" fontId="4" fillId="6" borderId="5" xfId="16" applyNumberFormat="1" applyFont="1" applyFill="1" applyBorder="1" applyAlignment="1">
      <alignment vertical="center" wrapText="1"/>
    </xf>
    <xf numFmtId="168" fontId="4" fillId="0" borderId="5" xfId="16" applyNumberFormat="1" applyFont="1" applyBorder="1" applyAlignment="1">
      <alignment vertical="center" wrapText="1"/>
    </xf>
    <xf numFmtId="168" fontId="4" fillId="0" borderId="58" xfId="16" applyNumberFormat="1" applyFont="1" applyBorder="1" applyAlignment="1">
      <alignment vertical="center"/>
    </xf>
    <xf numFmtId="168" fontId="4" fillId="0" borderId="14" xfId="16" applyNumberFormat="1" applyFont="1" applyBorder="1" applyAlignment="1">
      <alignment vertical="center"/>
    </xf>
    <xf numFmtId="168" fontId="3" fillId="0" borderId="48" xfId="16" applyNumberFormat="1" applyFont="1" applyBorder="1" applyAlignment="1">
      <alignment vertical="center"/>
    </xf>
    <xf numFmtId="168" fontId="4" fillId="0" borderId="48" xfId="16" applyNumberFormat="1" applyFont="1" applyBorder="1" applyAlignment="1">
      <alignment vertical="center" wrapText="1"/>
    </xf>
    <xf numFmtId="168" fontId="4" fillId="0" borderId="64" xfId="16" applyNumberFormat="1" applyFont="1" applyBorder="1" applyAlignment="1">
      <alignment vertical="center"/>
    </xf>
    <xf numFmtId="168" fontId="4" fillId="0" borderId="65" xfId="16" applyNumberFormat="1" applyFont="1" applyBorder="1" applyAlignment="1">
      <alignment vertical="center"/>
    </xf>
    <xf numFmtId="168" fontId="3" fillId="6" borderId="5" xfId="16" applyNumberFormat="1" applyFont="1" applyFill="1" applyBorder="1" applyAlignment="1">
      <alignment vertical="center" wrapText="1"/>
    </xf>
    <xf numFmtId="168" fontId="3" fillId="0" borderId="5" xfId="16" applyNumberFormat="1" applyFont="1" applyBorder="1" applyAlignment="1">
      <alignment vertical="center" wrapText="1"/>
    </xf>
    <xf numFmtId="168" fontId="3" fillId="0" borderId="58" xfId="16" applyNumberFormat="1" applyFont="1" applyBorder="1" applyAlignment="1">
      <alignment vertical="center"/>
    </xf>
    <xf numFmtId="168" fontId="3" fillId="0" borderId="14" xfId="16" applyNumberFormat="1" applyFont="1" applyBorder="1" applyAlignment="1">
      <alignment vertical="center"/>
    </xf>
    <xf numFmtId="168" fontId="3" fillId="0" borderId="48" xfId="16" applyNumberFormat="1" applyFont="1" applyBorder="1" applyAlignment="1">
      <alignment vertical="center" wrapText="1"/>
    </xf>
    <xf numFmtId="168" fontId="3" fillId="0" borderId="64" xfId="16" applyNumberFormat="1" applyFont="1" applyBorder="1" applyAlignment="1">
      <alignment vertical="center"/>
    </xf>
    <xf numFmtId="168" fontId="3" fillId="0" borderId="65" xfId="16" applyNumberFormat="1" applyFont="1" applyBorder="1" applyAlignment="1">
      <alignment vertical="center"/>
    </xf>
    <xf numFmtId="167" fontId="15" fillId="0" borderId="33" xfId="16" applyNumberFormat="1" applyFont="1" applyBorder="1" applyAlignment="1">
      <alignment horizontal="center" vertical="center" wrapText="1"/>
    </xf>
    <xf numFmtId="0" fontId="3" fillId="0" borderId="47" xfId="16" applyFont="1" applyBorder="1" applyAlignment="1">
      <alignment vertical="center"/>
    </xf>
    <xf numFmtId="0" fontId="3" fillId="0" borderId="18" xfId="16" applyFont="1" applyBorder="1" applyAlignment="1">
      <alignment vertical="center"/>
    </xf>
    <xf numFmtId="167" fontId="3" fillId="0" borderId="74" xfId="16" applyNumberFormat="1" applyFont="1" applyBorder="1" applyAlignment="1">
      <alignment horizontal="center" vertical="center" wrapText="1"/>
    </xf>
    <xf numFmtId="167" fontId="33" fillId="0" borderId="76" xfId="16" applyNumberFormat="1" applyFont="1" applyBorder="1" applyAlignment="1">
      <alignment horizontal="center" vertical="center" wrapText="1"/>
    </xf>
    <xf numFmtId="0" fontId="26" fillId="4" borderId="13" xfId="11" applyFont="1" applyFill="1" applyBorder="1" applyAlignment="1">
      <alignment horizontal="left"/>
    </xf>
    <xf numFmtId="168" fontId="33" fillId="0" borderId="77" xfId="16" applyNumberFormat="1" applyFont="1" applyBorder="1" applyAlignment="1">
      <alignment vertical="center" wrapText="1"/>
    </xf>
    <xf numFmtId="168" fontId="33" fillId="6" borderId="78" xfId="16" applyNumberFormat="1" applyFont="1" applyFill="1" applyBorder="1" applyAlignment="1">
      <alignment vertical="center" wrapText="1"/>
    </xf>
    <xf numFmtId="168" fontId="33" fillId="0" borderId="78" xfId="16" applyNumberFormat="1" applyFont="1" applyBorder="1" applyAlignment="1">
      <alignment vertical="center" wrapText="1"/>
    </xf>
    <xf numFmtId="168" fontId="33" fillId="0" borderId="78" xfId="16" applyNumberFormat="1" applyFont="1" applyBorder="1" applyAlignment="1">
      <alignment vertical="center"/>
    </xf>
    <xf numFmtId="168" fontId="33" fillId="0" borderId="79" xfId="16" applyNumberFormat="1" applyFont="1" applyBorder="1" applyAlignment="1">
      <alignment vertical="center"/>
    </xf>
    <xf numFmtId="168" fontId="33" fillId="0" borderId="76" xfId="16" applyNumberFormat="1" applyFont="1" applyBorder="1" applyAlignment="1">
      <alignment vertical="center"/>
    </xf>
    <xf numFmtId="168" fontId="33" fillId="0" borderId="80" xfId="16" applyNumberFormat="1" applyFont="1" applyBorder="1" applyAlignment="1">
      <alignment vertical="center"/>
    </xf>
    <xf numFmtId="168" fontId="33" fillId="0" borderId="80" xfId="16" applyNumberFormat="1" applyFont="1" applyBorder="1" applyAlignment="1">
      <alignment vertical="center" wrapText="1"/>
    </xf>
    <xf numFmtId="168" fontId="33" fillId="0" borderId="81" xfId="16" applyNumberFormat="1" applyFont="1" applyBorder="1" applyAlignment="1">
      <alignment vertical="center"/>
    </xf>
    <xf numFmtId="0" fontId="26" fillId="4" borderId="40" xfId="11" applyFont="1" applyFill="1" applyBorder="1" applyAlignment="1">
      <alignment horizontal="left"/>
    </xf>
    <xf numFmtId="0" fontId="26" fillId="4" borderId="42" xfId="11" applyFont="1" applyFill="1" applyBorder="1" applyAlignment="1">
      <alignment horizontal="left"/>
    </xf>
    <xf numFmtId="0" fontId="26" fillId="4" borderId="73" xfId="11" applyFont="1" applyFill="1" applyBorder="1" applyAlignment="1">
      <alignment horizontal="left"/>
    </xf>
    <xf numFmtId="168" fontId="3" fillId="4" borderId="5" xfId="16" applyNumberFormat="1" applyFont="1" applyFill="1" applyBorder="1" applyAlignment="1">
      <alignment vertical="center"/>
    </xf>
    <xf numFmtId="168" fontId="3" fillId="6" borderId="5" xfId="16" applyNumberFormat="1" applyFont="1" applyFill="1" applyBorder="1" applyAlignment="1">
      <alignment vertical="center"/>
    </xf>
    <xf numFmtId="168" fontId="33" fillId="6" borderId="78" xfId="16" applyNumberFormat="1" applyFont="1" applyFill="1" applyBorder="1" applyAlignment="1">
      <alignment vertical="center"/>
    </xf>
    <xf numFmtId="0" fontId="3" fillId="0" borderId="47" xfId="16" applyFont="1" applyBorder="1" applyAlignment="1">
      <alignment horizontal="center" vertical="center"/>
    </xf>
    <xf numFmtId="0" fontId="33" fillId="0" borderId="75" xfId="16" applyFont="1" applyBorder="1" applyAlignment="1">
      <alignment horizontal="center" vertical="center"/>
    </xf>
    <xf numFmtId="167" fontId="3" fillId="0" borderId="40" xfId="16" applyNumberFormat="1" applyFont="1" applyBorder="1" applyAlignment="1">
      <alignment horizontal="center" vertical="center" wrapText="1"/>
    </xf>
    <xf numFmtId="167" fontId="15" fillId="0" borderId="41" xfId="16" applyNumberFormat="1" applyFont="1" applyBorder="1" applyAlignment="1">
      <alignment horizontal="center" vertical="center" wrapText="1"/>
    </xf>
    <xf numFmtId="167" fontId="3" fillId="0" borderId="41" xfId="16" applyNumberFormat="1" applyFont="1" applyBorder="1" applyAlignment="1">
      <alignment horizontal="center" vertical="center" wrapText="1"/>
    </xf>
    <xf numFmtId="167" fontId="3" fillId="0" borderId="42" xfId="16" applyNumberFormat="1" applyFont="1" applyBorder="1" applyAlignment="1">
      <alignment horizontal="center" vertical="center" wrapText="1"/>
    </xf>
    <xf numFmtId="167" fontId="26" fillId="0" borderId="55" xfId="16" applyNumberFormat="1" applyFont="1" applyFill="1" applyBorder="1" applyAlignment="1">
      <alignment vertical="center"/>
    </xf>
    <xf numFmtId="167" fontId="26" fillId="0" borderId="32" xfId="16" applyNumberFormat="1" applyFont="1" applyFill="1" applyBorder="1" applyAlignment="1">
      <alignment vertical="center"/>
    </xf>
    <xf numFmtId="167" fontId="26" fillId="6" borderId="32" xfId="16" applyNumberFormat="1" applyFont="1" applyFill="1" applyBorder="1" applyAlignment="1">
      <alignment horizontal="center"/>
    </xf>
    <xf numFmtId="49" fontId="41" fillId="12" borderId="45" xfId="16" applyNumberFormat="1" applyFont="1" applyFill="1" applyBorder="1" applyAlignment="1">
      <alignment horizontal="center" vertical="center"/>
    </xf>
    <xf numFmtId="0" fontId="17" fillId="12" borderId="40" xfId="11" applyFont="1" applyFill="1" applyBorder="1" applyAlignment="1"/>
    <xf numFmtId="0" fontId="17" fillId="12" borderId="41" xfId="11" applyFont="1" applyFill="1" applyBorder="1" applyAlignment="1"/>
    <xf numFmtId="0" fontId="17" fillId="12" borderId="42" xfId="11" applyFont="1" applyFill="1" applyBorder="1" applyAlignment="1"/>
    <xf numFmtId="0" fontId="3" fillId="11" borderId="7" xfId="16" applyFont="1" applyFill="1" applyBorder="1" applyAlignment="1">
      <alignment horizontal="center" vertical="center" wrapText="1"/>
    </xf>
    <xf numFmtId="0" fontId="3" fillId="11" borderId="3" xfId="16" applyFont="1" applyFill="1" applyBorder="1" applyAlignment="1">
      <alignment horizontal="left" vertical="center" wrapText="1"/>
    </xf>
    <xf numFmtId="168" fontId="3" fillId="11" borderId="3" xfId="16" applyNumberFormat="1" applyFont="1" applyFill="1" applyBorder="1" applyAlignment="1">
      <alignment vertical="center" wrapText="1"/>
    </xf>
    <xf numFmtId="10" fontId="4" fillId="0" borderId="10" xfId="6" applyNumberFormat="1" applyFont="1" applyBorder="1" applyAlignment="1">
      <alignment horizontal="center" vertical="center"/>
    </xf>
    <xf numFmtId="0" fontId="3" fillId="6" borderId="5" xfId="16" applyFont="1" applyFill="1" applyBorder="1" applyAlignment="1">
      <alignment horizontal="center" vertical="center"/>
    </xf>
    <xf numFmtId="0" fontId="4" fillId="6" borderId="1" xfId="16" applyFont="1" applyFill="1" applyBorder="1" applyAlignment="1">
      <alignment horizontal="left" vertical="center" wrapText="1"/>
    </xf>
    <xf numFmtId="168" fontId="4" fillId="6" borderId="1" xfId="16" applyNumberFormat="1" applyFont="1" applyFill="1" applyBorder="1" applyAlignment="1">
      <alignment horizontal="right" vertical="center"/>
    </xf>
    <xf numFmtId="10" fontId="4" fillId="6" borderId="11" xfId="6" applyNumberFormat="1" applyFont="1" applyFill="1" applyBorder="1" applyAlignment="1">
      <alignment horizontal="center" vertical="center"/>
    </xf>
    <xf numFmtId="0" fontId="4" fillId="0" borderId="1" xfId="16" applyFont="1" applyBorder="1" applyAlignment="1">
      <alignment horizontal="left" vertical="center" wrapText="1"/>
    </xf>
    <xf numFmtId="168" fontId="4" fillId="0" borderId="1" xfId="16" applyNumberFormat="1" applyFont="1" applyBorder="1" applyAlignment="1">
      <alignment horizontal="right" vertical="center"/>
    </xf>
    <xf numFmtId="10" fontId="4" fillId="0" borderId="11" xfId="6" applyNumberFormat="1" applyFont="1" applyBorder="1" applyAlignment="1">
      <alignment horizontal="center" vertical="center"/>
    </xf>
    <xf numFmtId="0" fontId="3" fillId="6" borderId="5" xfId="16" applyFont="1" applyFill="1" applyBorder="1" applyAlignment="1">
      <alignment horizontal="center" vertical="center" wrapText="1"/>
    </xf>
    <xf numFmtId="0" fontId="3" fillId="11" borderId="5" xfId="16" applyFont="1" applyFill="1" applyBorder="1" applyAlignment="1">
      <alignment horizontal="center" vertical="center"/>
    </xf>
    <xf numFmtId="0" fontId="3" fillId="0" borderId="5" xfId="16" applyFont="1" applyBorder="1" applyAlignment="1">
      <alignment horizontal="center" vertical="center" wrapText="1"/>
    </xf>
    <xf numFmtId="4" fontId="4" fillId="0" borderId="11" xfId="16" applyNumberFormat="1" applyFont="1" applyBorder="1" applyAlignment="1">
      <alignment horizontal="center" vertical="center"/>
    </xf>
    <xf numFmtId="168" fontId="3" fillId="0" borderId="1" xfId="16" applyNumberFormat="1" applyFont="1" applyBorder="1" applyAlignment="1">
      <alignment horizontal="right" vertical="center"/>
    </xf>
    <xf numFmtId="10" fontId="3" fillId="0" borderId="11" xfId="6" applyNumberFormat="1" applyFont="1" applyBorder="1" applyAlignment="1">
      <alignment horizontal="center" vertical="center"/>
    </xf>
    <xf numFmtId="2" fontId="3" fillId="0" borderId="1" xfId="16" applyNumberFormat="1" applyFont="1" applyBorder="1" applyAlignment="1">
      <alignment horizontal="center" vertical="center"/>
    </xf>
    <xf numFmtId="0" fontId="4" fillId="0" borderId="11" xfId="16" applyFont="1" applyBorder="1" applyAlignment="1">
      <alignment horizontal="center" vertical="center"/>
    </xf>
    <xf numFmtId="0" fontId="4" fillId="0" borderId="1" xfId="16" applyFont="1" applyBorder="1" applyAlignment="1">
      <alignment horizontal="center" vertical="center"/>
    </xf>
    <xf numFmtId="0" fontId="4" fillId="0" borderId="1" xfId="16" applyFont="1" applyBorder="1" applyAlignment="1">
      <alignment vertical="center"/>
    </xf>
    <xf numFmtId="167" fontId="3" fillId="0" borderId="1" xfId="16" applyNumberFormat="1" applyFont="1" applyBorder="1" applyAlignment="1">
      <alignment horizontal="right" vertical="center"/>
    </xf>
    <xf numFmtId="0" fontId="4" fillId="0" borderId="2" xfId="16" applyFont="1" applyBorder="1" applyAlignment="1">
      <alignment horizontal="center" vertical="center"/>
    </xf>
    <xf numFmtId="0" fontId="4" fillId="0" borderId="12" xfId="16" applyFont="1" applyBorder="1" applyAlignment="1">
      <alignment horizontal="center" vertical="center"/>
    </xf>
    <xf numFmtId="0" fontId="4" fillId="6" borderId="56" xfId="16" applyFont="1" applyFill="1" applyBorder="1" applyAlignment="1">
      <alignment horizontal="left" vertical="center" wrapText="1"/>
    </xf>
    <xf numFmtId="168" fontId="4" fillId="6" borderId="56" xfId="16" applyNumberFormat="1" applyFont="1" applyFill="1" applyBorder="1" applyAlignment="1">
      <alignment horizontal="right" vertical="center"/>
    </xf>
    <xf numFmtId="0" fontId="3" fillId="11" borderId="7" xfId="16" applyFont="1" applyFill="1" applyBorder="1" applyAlignment="1">
      <alignment horizontal="center" vertical="center"/>
    </xf>
    <xf numFmtId="4" fontId="4" fillId="0" borderId="1" xfId="16" applyNumberFormat="1" applyFont="1" applyBorder="1" applyAlignment="1">
      <alignment horizontal="right" vertical="center"/>
    </xf>
    <xf numFmtId="4" fontId="4" fillId="6" borderId="1" xfId="16" applyNumberFormat="1" applyFont="1" applyFill="1" applyBorder="1" applyAlignment="1">
      <alignment horizontal="right" vertical="center"/>
    </xf>
    <xf numFmtId="0" fontId="3" fillId="0" borderId="5" xfId="16" applyFont="1" applyBorder="1" applyAlignment="1">
      <alignment vertical="center"/>
    </xf>
    <xf numFmtId="10" fontId="3" fillId="0" borderId="11" xfId="50" applyNumberFormat="1" applyFont="1" applyBorder="1" applyAlignment="1">
      <alignment horizontal="center" vertical="center"/>
    </xf>
    <xf numFmtId="4" fontId="24" fillId="0" borderId="1" xfId="0" applyNumberFormat="1" applyFont="1" applyFill="1" applyBorder="1" applyAlignment="1">
      <alignment horizontal="center"/>
    </xf>
    <xf numFmtId="0" fontId="24" fillId="0" borderId="1" xfId="0" applyFont="1" applyFill="1" applyBorder="1" applyAlignment="1">
      <alignment horizontal="center"/>
    </xf>
    <xf numFmtId="4" fontId="24" fillId="0" borderId="11" xfId="0" applyNumberFormat="1" applyFont="1" applyFill="1" applyBorder="1" applyAlignment="1">
      <alignment horizontal="center"/>
    </xf>
    <xf numFmtId="0" fontId="24" fillId="0" borderId="5" xfId="0" applyFont="1" applyFill="1" applyBorder="1" applyAlignment="1">
      <alignment horizontal="center" vertical="center"/>
    </xf>
    <xf numFmtId="0" fontId="24" fillId="0" borderId="6" xfId="0" applyFont="1" applyFill="1" applyBorder="1" applyAlignment="1">
      <alignment horizontal="left" vertical="top" wrapText="1"/>
    </xf>
    <xf numFmtId="166" fontId="24" fillId="0" borderId="0" xfId="0" applyNumberFormat="1" applyFont="1" applyFill="1" applyBorder="1" applyAlignment="1">
      <alignment horizontal="right"/>
    </xf>
    <xf numFmtId="0" fontId="24" fillId="0" borderId="0" xfId="0" applyFont="1" applyFill="1" applyAlignment="1">
      <alignment wrapText="1"/>
    </xf>
    <xf numFmtId="0" fontId="3" fillId="6" borderId="21" xfId="0" applyFont="1" applyFill="1" applyBorder="1" applyAlignment="1">
      <alignment horizontal="left" vertical="center" wrapText="1"/>
    </xf>
    <xf numFmtId="0" fontId="3" fillId="6" borderId="22" xfId="0" applyFont="1" applyFill="1" applyBorder="1" applyAlignment="1">
      <alignment horizontal="left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166" fontId="3" fillId="6" borderId="21" xfId="0" applyNumberFormat="1" applyFont="1" applyFill="1" applyBorder="1" applyAlignment="1">
      <alignment horizontal="center" vertical="center" wrapText="1"/>
    </xf>
    <xf numFmtId="166" fontId="3" fillId="6" borderId="22" xfId="0" applyNumberFormat="1" applyFont="1" applyFill="1" applyBorder="1" applyAlignment="1">
      <alignment horizontal="center" vertical="center" wrapText="1"/>
    </xf>
    <xf numFmtId="167" fontId="3" fillId="6" borderId="29" xfId="0" applyNumberFormat="1" applyFont="1" applyFill="1" applyBorder="1" applyAlignment="1">
      <alignment horizontal="center" vertical="center"/>
    </xf>
    <xf numFmtId="167" fontId="3" fillId="6" borderId="30" xfId="0" applyNumberFormat="1" applyFont="1" applyFill="1" applyBorder="1" applyAlignment="1">
      <alignment horizontal="center" vertical="center"/>
    </xf>
    <xf numFmtId="167" fontId="3" fillId="6" borderId="31" xfId="0" applyNumberFormat="1" applyFont="1" applyFill="1" applyBorder="1" applyAlignment="1">
      <alignment horizontal="center" vertical="center"/>
    </xf>
    <xf numFmtId="0" fontId="20" fillId="7" borderId="52" xfId="0" applyFont="1" applyFill="1" applyBorder="1" applyAlignment="1">
      <alignment wrapText="1"/>
    </xf>
    <xf numFmtId="0" fontId="20" fillId="7" borderId="53" xfId="0" applyFont="1" applyFill="1" applyBorder="1" applyAlignment="1">
      <alignment wrapText="1"/>
    </xf>
    <xf numFmtId="0" fontId="20" fillId="7" borderId="43" xfId="0" applyFont="1" applyFill="1" applyBorder="1" applyAlignment="1">
      <alignment wrapText="1"/>
    </xf>
    <xf numFmtId="0" fontId="7" fillId="4" borderId="52" xfId="0" applyFont="1" applyFill="1" applyBorder="1" applyAlignment="1">
      <alignment wrapText="1"/>
    </xf>
    <xf numFmtId="0" fontId="7" fillId="4" borderId="53" xfId="0" applyFont="1" applyFill="1" applyBorder="1"/>
    <xf numFmtId="0" fontId="7" fillId="4" borderId="43" xfId="0" applyFont="1" applyFill="1" applyBorder="1"/>
    <xf numFmtId="167" fontId="37" fillId="11" borderId="8" xfId="0" applyNumberFormat="1" applyFont="1" applyFill="1" applyBorder="1" applyAlignment="1">
      <alignment horizontal="right" vertical="center"/>
    </xf>
    <xf numFmtId="167" fontId="37" fillId="11" borderId="45" xfId="0" applyNumberFormat="1" applyFont="1" applyFill="1" applyBorder="1" applyAlignment="1">
      <alignment horizontal="right" vertical="center"/>
    </xf>
    <xf numFmtId="4" fontId="4" fillId="0" borderId="23" xfId="0" applyNumberFormat="1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167" fontId="3" fillId="0" borderId="8" xfId="16" applyNumberFormat="1" applyFont="1" applyBorder="1" applyAlignment="1">
      <alignment horizontal="center" vertical="center"/>
    </xf>
    <xf numFmtId="167" fontId="3" fillId="0" borderId="45" xfId="16" applyNumberFormat="1" applyFont="1" applyBorder="1" applyAlignment="1">
      <alignment horizontal="center" vertical="center"/>
    </xf>
    <xf numFmtId="167" fontId="3" fillId="0" borderId="55" xfId="16" applyNumberFormat="1" applyFont="1" applyBorder="1" applyAlignment="1">
      <alignment horizontal="center" vertical="center"/>
    </xf>
    <xf numFmtId="167" fontId="3" fillId="0" borderId="32" xfId="16" applyNumberFormat="1" applyFont="1" applyBorder="1" applyAlignment="1">
      <alignment horizontal="center" vertical="center"/>
    </xf>
    <xf numFmtId="0" fontId="43" fillId="0" borderId="82" xfId="0" applyFont="1" applyBorder="1" applyAlignment="1">
      <alignment horizontal="left" vertical="center" wrapText="1"/>
    </xf>
    <xf numFmtId="0" fontId="43" fillId="0" borderId="82" xfId="0" applyFont="1" applyBorder="1" applyAlignment="1">
      <alignment horizontal="center" vertical="center" wrapText="1"/>
    </xf>
    <xf numFmtId="43" fontId="43" fillId="0" borderId="82" xfId="51" applyFont="1" applyFill="1" applyBorder="1" applyAlignment="1">
      <alignment horizontal="right" vertical="center" wrapText="1"/>
    </xf>
    <xf numFmtId="44" fontId="43" fillId="0" borderId="82" xfId="52" applyFont="1" applyFill="1" applyBorder="1" applyAlignment="1">
      <alignment horizontal="right" vertical="center" wrapText="1"/>
    </xf>
    <xf numFmtId="0" fontId="44" fillId="0" borderId="0" xfId="0" applyFont="1" applyAlignment="1">
      <alignment vertical="center"/>
    </xf>
    <xf numFmtId="0" fontId="45" fillId="0" borderId="5" xfId="0" applyFont="1" applyFill="1" applyBorder="1" applyAlignment="1">
      <alignment horizontal="center" vertical="center"/>
    </xf>
    <xf numFmtId="0" fontId="45" fillId="0" borderId="6" xfId="0" applyFont="1" applyFill="1" applyBorder="1" applyAlignment="1">
      <alignment horizontal="left" vertical="top" wrapText="1"/>
    </xf>
    <xf numFmtId="0" fontId="43" fillId="0" borderId="82" xfId="0" applyFont="1" applyFill="1" applyBorder="1" applyAlignment="1">
      <alignment horizontal="left" vertical="top" wrapText="1"/>
    </xf>
    <xf numFmtId="0" fontId="43" fillId="0" borderId="0" xfId="0" applyFont="1" applyAlignment="1">
      <alignment vertical="center"/>
    </xf>
    <xf numFmtId="4" fontId="45" fillId="0" borderId="1" xfId="0" applyNumberFormat="1" applyFont="1" applyFill="1" applyBorder="1" applyAlignment="1">
      <alignment horizontal="center"/>
    </xf>
    <xf numFmtId="0" fontId="45" fillId="0" borderId="1" xfId="0" applyFont="1" applyFill="1" applyBorder="1" applyAlignment="1">
      <alignment horizontal="center"/>
    </xf>
    <xf numFmtId="4" fontId="45" fillId="0" borderId="11" xfId="0" applyNumberFormat="1" applyFont="1" applyFill="1" applyBorder="1" applyAlignment="1">
      <alignment horizontal="center"/>
    </xf>
    <xf numFmtId="0" fontId="24" fillId="0" borderId="0" xfId="0" applyFont="1" applyAlignment="1">
      <alignment vertical="center"/>
    </xf>
    <xf numFmtId="167" fontId="24" fillId="0" borderId="0" xfId="0" applyNumberFormat="1" applyFont="1" applyFill="1" applyBorder="1" applyAlignment="1">
      <alignment horizontal="right"/>
    </xf>
    <xf numFmtId="0" fontId="24" fillId="0" borderId="0" xfId="0" applyFont="1" applyFill="1" applyBorder="1"/>
    <xf numFmtId="0" fontId="24" fillId="0" borderId="83" xfId="0" applyFont="1" applyBorder="1" applyAlignment="1">
      <alignment vertical="center" wrapText="1"/>
    </xf>
    <xf numFmtId="43" fontId="24" fillId="0" borderId="82" xfId="51" applyFont="1" applyFill="1" applyBorder="1" applyAlignment="1">
      <alignment horizontal="right" vertical="center" wrapText="1"/>
    </xf>
    <xf numFmtId="0" fontId="24" fillId="0" borderId="84" xfId="0" applyFont="1" applyBorder="1" applyAlignment="1">
      <alignment vertical="center" wrapText="1"/>
    </xf>
  </cellXfs>
  <cellStyles count="53">
    <cellStyle name="DiRootsFullNameTitleStyle" xfId="48"/>
    <cellStyle name="DiRootsHeaderStyle" xfId="49"/>
    <cellStyle name="Moeda" xfId="52" builtinId="4"/>
    <cellStyle name="Moeda 2" xfId="1"/>
    <cellStyle name="Moeda 2 2" xfId="14"/>
    <cellStyle name="Moeda 2 3" xfId="15"/>
    <cellStyle name="Moeda 3" xfId="2"/>
    <cellStyle name="Normal" xfId="0" builtinId="0"/>
    <cellStyle name="Normal 2" xfId="3"/>
    <cellStyle name="Normal 2 2" xfId="11"/>
    <cellStyle name="Normal 29" xfId="4"/>
    <cellStyle name="Normal 3" xfId="5"/>
    <cellStyle name="Normal 4" xfId="16"/>
    <cellStyle name="Porcentagem" xfId="50" builtinId="5"/>
    <cellStyle name="Porcentagem 2" xfId="6"/>
    <cellStyle name="Porcentagem 2 2" xfId="12"/>
    <cellStyle name="Porcentagem 2 3" xfId="17"/>
    <cellStyle name="Porcentagem 3" xfId="7"/>
    <cellStyle name="Porcentagem 4" xfId="13"/>
    <cellStyle name="Porcentagem 4 2" xfId="18"/>
    <cellStyle name="Porcentagem 4 3" xfId="19"/>
    <cellStyle name="Porcentagem 4 3 2" xfId="20"/>
    <cellStyle name="Porcentagem 4 4" xfId="21"/>
    <cellStyle name="Porcentagem 4 5" xfId="22"/>
    <cellStyle name="Porcentagem 4 6" xfId="23"/>
    <cellStyle name="Porcentagem 5" xfId="24"/>
    <cellStyle name="Porcentagem 5 2" xfId="25"/>
    <cellStyle name="Porcentagem 5 3" xfId="26"/>
    <cellStyle name="Porcentagem 5 3 2" xfId="27"/>
    <cellStyle name="Porcentagem 5 4" xfId="28"/>
    <cellStyle name="Porcentagem 5 5" xfId="29"/>
    <cellStyle name="Porcentagem 5 6" xfId="30"/>
    <cellStyle name="Porcentagem 6" xfId="31"/>
    <cellStyle name="Porcentagem 6 2" xfId="32"/>
    <cellStyle name="Porcentagem 7" xfId="33"/>
    <cellStyle name="Porcentagem 8" xfId="34"/>
    <cellStyle name="Separador de milhares 2" xfId="8"/>
    <cellStyle name="Separador de milhares 2 2" xfId="9"/>
    <cellStyle name="Separador de milhares 2 2 2" xfId="35"/>
    <cellStyle name="Separador de milhares 2 3" xfId="36"/>
    <cellStyle name="Separador de milhares 3" xfId="10"/>
    <cellStyle name="Separador de milhares 3 2" xfId="37"/>
    <cellStyle name="styleBold12UR 2" xfId="47"/>
    <cellStyle name="styleRegular10UR 2" xfId="46"/>
    <cellStyle name="TableStyleLight1" xfId="45"/>
    <cellStyle name="Vírgula" xfId="51" builtinId="3"/>
    <cellStyle name="Vírgula 2" xfId="38"/>
    <cellStyle name="Vírgula 2 2" xfId="39"/>
    <cellStyle name="Vírgula 2 3" xfId="40"/>
    <cellStyle name="Vírgula 2 3 2" xfId="41"/>
    <cellStyle name="Vírgula 2 4" xfId="42"/>
    <cellStyle name="Vírgula 2 5" xfId="43"/>
    <cellStyle name="Vírgula 2 6" xfId="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1209</xdr:row>
      <xdr:rowOff>22860</xdr:rowOff>
    </xdr:from>
    <xdr:to>
      <xdr:col>10</xdr:col>
      <xdr:colOff>281940</xdr:colOff>
      <xdr:row>1211</xdr:row>
      <xdr:rowOff>106680</xdr:rowOff>
    </xdr:to>
    <xdr:sp macro="" textlink="">
      <xdr:nvSpPr>
        <xdr:cNvPr id="1027" name="Object 3" hidden="1">
          <a:extLst>
            <a:ext uri="{63B3BB69-23CF-44E3-9099-C40C66FF867C}">
              <a14:compatExt xmlns:a14="http://schemas.microsoft.com/office/drawing/2010/main" spid="_x0000_s1027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>
    <pageSetUpPr fitToPage="1"/>
  </sheetPr>
  <dimension ref="A1:XFD1236"/>
  <sheetViews>
    <sheetView showGridLines="0" tabSelected="1" topLeftCell="C1" zoomScale="120" zoomScaleNormal="120" zoomScaleSheetLayoutView="130" zoomScalePageLayoutView="90" workbookViewId="0">
      <selection activeCell="I1240" sqref="I1240"/>
    </sheetView>
  </sheetViews>
  <sheetFormatPr defaultColWidth="9.140625" defaultRowHeight="12.75" x14ac:dyDescent="0.2"/>
  <cols>
    <col min="1" max="2" width="14" style="69" customWidth="1"/>
    <col min="3" max="3" width="6.85546875" style="49" customWidth="1"/>
    <col min="4" max="4" width="41.28515625" style="28" customWidth="1"/>
    <col min="5" max="5" width="7.7109375" style="31" customWidth="1"/>
    <col min="6" max="6" width="5.140625" style="45" customWidth="1"/>
    <col min="7" max="8" width="8.140625" style="37" customWidth="1"/>
    <col min="9" max="9" width="9.42578125" style="37" customWidth="1"/>
    <col min="10" max="11" width="11.7109375" style="37" customWidth="1"/>
    <col min="12" max="12" width="10" style="37" bestFit="1" customWidth="1"/>
    <col min="13" max="13" width="6.42578125" style="29" customWidth="1"/>
    <col min="14" max="16384" width="9.140625" style="24"/>
  </cols>
  <sheetData>
    <row r="1" spans="1:13" x14ac:dyDescent="0.2">
      <c r="A1" s="24"/>
      <c r="B1" s="24"/>
      <c r="C1" s="119"/>
      <c r="D1" s="120"/>
      <c r="E1" s="121"/>
      <c r="F1" s="122"/>
      <c r="G1" s="122"/>
      <c r="H1" s="122"/>
      <c r="I1" s="122"/>
      <c r="J1" s="122"/>
      <c r="K1" s="24"/>
      <c r="L1" s="24"/>
      <c r="M1" s="24"/>
    </row>
    <row r="2" spans="1:13" ht="18" x14ac:dyDescent="0.2">
      <c r="A2" s="24"/>
      <c r="B2" s="123"/>
      <c r="C2" s="119"/>
      <c r="D2" s="124" t="s">
        <v>127</v>
      </c>
      <c r="E2" s="121"/>
      <c r="F2" s="122"/>
      <c r="G2" s="122"/>
      <c r="H2" s="122"/>
      <c r="I2" s="122"/>
      <c r="J2" s="122"/>
      <c r="K2" s="24"/>
      <c r="L2" s="24"/>
      <c r="M2" s="24"/>
    </row>
    <row r="3" spans="1:13" s="125" customFormat="1" ht="11.25" x14ac:dyDescent="0.2">
      <c r="B3" s="126"/>
      <c r="C3" s="127"/>
      <c r="D3" s="128"/>
      <c r="E3" s="129"/>
      <c r="F3" s="130"/>
      <c r="G3" s="130"/>
      <c r="H3" s="130"/>
      <c r="I3" s="130"/>
      <c r="J3" s="130"/>
    </row>
    <row r="4" spans="1:13" ht="15" x14ac:dyDescent="0.2">
      <c r="A4" s="24"/>
      <c r="B4" s="24"/>
      <c r="C4" s="123" t="s">
        <v>128</v>
      </c>
      <c r="D4" s="120"/>
      <c r="E4" s="121"/>
      <c r="F4" s="122"/>
      <c r="G4" s="122"/>
      <c r="H4" s="122"/>
      <c r="I4" s="122"/>
      <c r="J4" s="122"/>
      <c r="K4" s="24"/>
      <c r="L4" s="24"/>
      <c r="M4" s="24"/>
    </row>
    <row r="5" spans="1:13" ht="15" x14ac:dyDescent="0.2">
      <c r="A5" s="24"/>
      <c r="B5" s="123"/>
      <c r="C5" s="131" t="s">
        <v>129</v>
      </c>
      <c r="D5" s="120"/>
      <c r="E5" s="121"/>
      <c r="F5" s="122"/>
      <c r="G5" s="122"/>
      <c r="H5" s="122"/>
      <c r="I5" s="122"/>
      <c r="J5" s="122"/>
      <c r="K5" s="24"/>
      <c r="L5" s="24"/>
      <c r="M5" s="24"/>
    </row>
    <row r="6" spans="1:13" ht="15" x14ac:dyDescent="0.2">
      <c r="A6" s="24"/>
      <c r="B6" s="123"/>
      <c r="C6" s="131" t="s">
        <v>130</v>
      </c>
      <c r="D6" s="120"/>
      <c r="E6" s="121"/>
      <c r="F6" s="122"/>
      <c r="G6" s="122"/>
      <c r="H6" s="122"/>
      <c r="I6" s="122"/>
      <c r="J6" s="122"/>
      <c r="K6" s="24"/>
      <c r="L6" s="24"/>
      <c r="M6" s="24"/>
    </row>
    <row r="7" spans="1:13" ht="15" x14ac:dyDescent="0.2">
      <c r="A7" s="24"/>
      <c r="B7" s="123"/>
      <c r="C7" s="131" t="s">
        <v>131</v>
      </c>
      <c r="D7" s="120"/>
      <c r="E7" s="121"/>
      <c r="F7" s="122"/>
      <c r="G7" s="122"/>
      <c r="H7" s="122"/>
      <c r="I7" s="122"/>
      <c r="J7" s="122"/>
      <c r="K7" s="24"/>
      <c r="L7" s="24"/>
      <c r="M7" s="24"/>
    </row>
    <row r="8" spans="1:13" ht="15" x14ac:dyDescent="0.2">
      <c r="A8" s="24"/>
      <c r="B8" s="123"/>
      <c r="C8" s="131" t="s">
        <v>132</v>
      </c>
      <c r="D8" s="120"/>
      <c r="E8" s="121"/>
      <c r="F8" s="122"/>
      <c r="G8" s="122"/>
      <c r="H8" s="122"/>
      <c r="I8" s="122"/>
      <c r="J8" s="122"/>
      <c r="K8" s="24"/>
      <c r="L8" s="24"/>
      <c r="M8" s="24"/>
    </row>
    <row r="9" spans="1:13" x14ac:dyDescent="0.2">
      <c r="A9" s="24"/>
      <c r="B9" s="132"/>
      <c r="C9" s="131" t="s">
        <v>133</v>
      </c>
      <c r="D9" s="120"/>
      <c r="E9" s="121"/>
      <c r="F9" s="133"/>
      <c r="G9" s="133"/>
      <c r="H9" s="133"/>
      <c r="I9" s="133"/>
      <c r="J9" s="133"/>
      <c r="K9" s="24"/>
      <c r="L9" s="24"/>
      <c r="M9" s="24"/>
    </row>
    <row r="10" spans="1:13" x14ac:dyDescent="0.2">
      <c r="A10" s="24"/>
      <c r="B10" s="120"/>
      <c r="C10" s="131" t="s">
        <v>134</v>
      </c>
      <c r="D10" s="120"/>
      <c r="E10" s="121"/>
      <c r="F10" s="133"/>
      <c r="G10" s="133"/>
      <c r="H10" s="133"/>
      <c r="I10" s="133"/>
      <c r="J10" s="133"/>
      <c r="K10" s="24"/>
      <c r="L10" s="24"/>
      <c r="M10" s="24"/>
    </row>
    <row r="11" spans="1:13" x14ac:dyDescent="0.2">
      <c r="A11" s="24"/>
      <c r="B11" s="120"/>
      <c r="C11" s="131" t="s">
        <v>135</v>
      </c>
      <c r="D11" s="120"/>
      <c r="E11" s="121"/>
      <c r="F11" s="133"/>
      <c r="G11" s="133"/>
      <c r="H11" s="133"/>
      <c r="I11" s="133"/>
      <c r="J11" s="133"/>
      <c r="K11" s="24"/>
      <c r="L11" s="24"/>
      <c r="M11" s="24"/>
    </row>
    <row r="12" spans="1:13" x14ac:dyDescent="0.2">
      <c r="A12" s="24"/>
      <c r="B12" s="120"/>
      <c r="C12" s="131" t="s">
        <v>136</v>
      </c>
      <c r="D12" s="120"/>
      <c r="E12" s="121"/>
      <c r="F12" s="133"/>
      <c r="G12" s="133"/>
      <c r="H12" s="133"/>
      <c r="I12" s="133"/>
      <c r="J12" s="133"/>
      <c r="K12" s="24"/>
      <c r="L12" s="24"/>
      <c r="M12" s="24"/>
    </row>
    <row r="13" spans="1:13" x14ac:dyDescent="0.2">
      <c r="A13" s="24"/>
      <c r="B13" s="120"/>
      <c r="C13" s="134" t="s">
        <v>137</v>
      </c>
      <c r="D13" s="120"/>
      <c r="E13" s="121"/>
      <c r="F13" s="133"/>
      <c r="G13" s="133"/>
      <c r="H13" s="133"/>
      <c r="I13" s="133"/>
      <c r="J13" s="133"/>
      <c r="K13" s="24"/>
      <c r="L13" s="24"/>
      <c r="M13" s="24"/>
    </row>
    <row r="14" spans="1:13" x14ac:dyDescent="0.2">
      <c r="A14" s="24"/>
      <c r="B14" s="120"/>
      <c r="C14" s="131" t="s">
        <v>138</v>
      </c>
      <c r="D14" s="120"/>
      <c r="E14" s="121"/>
      <c r="F14" s="133"/>
      <c r="G14" s="133"/>
      <c r="H14" s="133"/>
      <c r="I14" s="133"/>
      <c r="J14" s="133"/>
      <c r="K14" s="24"/>
      <c r="L14" s="24"/>
      <c r="M14" s="24"/>
    </row>
    <row r="15" spans="1:13" x14ac:dyDescent="0.2">
      <c r="A15" s="24"/>
      <c r="B15" s="120"/>
      <c r="C15" s="131" t="s">
        <v>139</v>
      </c>
      <c r="D15" s="120"/>
      <c r="E15" s="121"/>
      <c r="F15" s="133"/>
      <c r="G15" s="133"/>
      <c r="H15" s="133"/>
      <c r="I15" s="133"/>
      <c r="J15" s="133"/>
      <c r="K15" s="24"/>
      <c r="L15" s="24"/>
      <c r="M15" s="24"/>
    </row>
    <row r="16" spans="1:13" ht="13.5" thickBot="1" x14ac:dyDescent="0.25">
      <c r="A16" s="120"/>
      <c r="B16" s="119"/>
      <c r="C16" s="120"/>
      <c r="D16" s="135"/>
      <c r="E16" s="122"/>
      <c r="F16" s="122"/>
      <c r="G16" s="122"/>
      <c r="H16" s="122"/>
      <c r="I16" s="136"/>
      <c r="J16" s="122"/>
      <c r="K16" s="24"/>
      <c r="L16" s="24"/>
      <c r="M16" s="24"/>
    </row>
    <row r="17" spans="1:13" ht="16.149999999999999" customHeight="1" x14ac:dyDescent="0.2">
      <c r="C17" s="92" t="s">
        <v>57</v>
      </c>
      <c r="D17" s="93" t="s">
        <v>140</v>
      </c>
      <c r="E17" s="94"/>
      <c r="F17" s="94"/>
      <c r="G17" s="94"/>
      <c r="H17" s="94"/>
      <c r="I17" s="94"/>
      <c r="J17" s="94"/>
      <c r="K17" s="94"/>
      <c r="L17" s="95"/>
    </row>
    <row r="18" spans="1:13" ht="16.149999999999999" customHeight="1" x14ac:dyDescent="0.2">
      <c r="C18" s="96" t="s">
        <v>58</v>
      </c>
      <c r="D18" s="97" t="s">
        <v>141</v>
      </c>
      <c r="E18" s="98"/>
      <c r="F18" s="98"/>
      <c r="G18" s="98"/>
      <c r="H18" s="98"/>
      <c r="I18" s="98"/>
      <c r="J18" s="98"/>
      <c r="K18" s="98"/>
      <c r="L18" s="99"/>
    </row>
    <row r="19" spans="1:13" s="2" customFormat="1" ht="9.75" thickBot="1" x14ac:dyDescent="0.2">
      <c r="A19" s="137"/>
      <c r="B19" s="137"/>
      <c r="C19" s="149"/>
      <c r="D19" s="78" t="s">
        <v>0</v>
      </c>
      <c r="E19" s="78"/>
      <c r="F19" s="78"/>
      <c r="G19" s="78"/>
      <c r="H19" s="78"/>
      <c r="I19" s="78"/>
      <c r="J19" s="78"/>
      <c r="K19" s="78"/>
      <c r="L19" s="79"/>
      <c r="M19" s="23"/>
    </row>
    <row r="20" spans="1:13" s="2" customFormat="1" ht="9" x14ac:dyDescent="0.15">
      <c r="A20" s="137"/>
      <c r="B20" s="137"/>
      <c r="C20" s="100"/>
      <c r="D20" s="394" t="s">
        <v>1</v>
      </c>
      <c r="E20" s="398" t="s">
        <v>3</v>
      </c>
      <c r="F20" s="396" t="s">
        <v>2</v>
      </c>
      <c r="G20" s="400" t="s">
        <v>31</v>
      </c>
      <c r="H20" s="401"/>
      <c r="I20" s="401"/>
      <c r="J20" s="400" t="s">
        <v>32</v>
      </c>
      <c r="K20" s="401"/>
      <c r="L20" s="402"/>
      <c r="M20" s="23"/>
    </row>
    <row r="21" spans="1:13" s="2" customFormat="1" ht="27.75" thickBot="1" x14ac:dyDescent="0.2">
      <c r="A21" s="138"/>
      <c r="B21" s="138"/>
      <c r="C21" s="101"/>
      <c r="D21" s="395"/>
      <c r="E21" s="399"/>
      <c r="F21" s="397"/>
      <c r="G21" s="51" t="s">
        <v>4</v>
      </c>
      <c r="H21" s="51" t="s">
        <v>5</v>
      </c>
      <c r="I21" s="51" t="s">
        <v>6</v>
      </c>
      <c r="J21" s="51" t="s">
        <v>7</v>
      </c>
      <c r="K21" s="51" t="s">
        <v>8</v>
      </c>
      <c r="L21" s="52" t="s">
        <v>9</v>
      </c>
      <c r="M21" s="25"/>
    </row>
    <row r="22" spans="1:13" s="71" customFormat="1" ht="9" x14ac:dyDescent="0.15">
      <c r="A22" s="139"/>
      <c r="B22" s="139"/>
      <c r="C22" s="159">
        <v>1</v>
      </c>
      <c r="D22" s="160" t="s">
        <v>64</v>
      </c>
      <c r="E22" s="55"/>
      <c r="F22" s="54"/>
      <c r="G22" s="61"/>
      <c r="H22" s="62"/>
      <c r="I22" s="62"/>
      <c r="J22" s="62"/>
      <c r="K22" s="62"/>
      <c r="L22" s="63"/>
      <c r="M22" s="27"/>
    </row>
    <row r="23" spans="1:13" s="8" customFormat="1" ht="9" x14ac:dyDescent="0.15">
      <c r="A23" s="140"/>
      <c r="B23" s="140"/>
      <c r="C23" s="151" t="s">
        <v>10</v>
      </c>
      <c r="D23" s="73" t="s">
        <v>1322</v>
      </c>
      <c r="E23" s="80"/>
      <c r="F23" s="81"/>
      <c r="G23" s="55"/>
      <c r="H23" s="55"/>
      <c r="I23" s="55"/>
      <c r="J23" s="55"/>
      <c r="K23" s="55"/>
      <c r="L23" s="60"/>
      <c r="M23" s="21"/>
    </row>
    <row r="24" spans="1:13" s="1" customFormat="1" ht="9" x14ac:dyDescent="0.15">
      <c r="A24" s="141"/>
      <c r="B24" s="147"/>
      <c r="C24" s="115" t="s">
        <v>65</v>
      </c>
      <c r="D24" s="116" t="s">
        <v>1323</v>
      </c>
      <c r="E24" s="55">
        <v>2531.56</v>
      </c>
      <c r="F24" s="54" t="s">
        <v>11</v>
      </c>
      <c r="G24" s="55">
        <v>0</v>
      </c>
      <c r="H24" s="55">
        <v>0</v>
      </c>
      <c r="I24" s="55">
        <f>G24+H24</f>
        <v>0</v>
      </c>
      <c r="J24" s="55">
        <f>TRUNC(E24*G24,2)</f>
        <v>0</v>
      </c>
      <c r="K24" s="55">
        <f>TRUNC(E24*H24,2)</f>
        <v>0</v>
      </c>
      <c r="L24" s="60">
        <f>TRUNC(J24+K24,2)</f>
        <v>0</v>
      </c>
      <c r="M24" s="21"/>
    </row>
    <row r="25" spans="1:13" s="1" customFormat="1" ht="18" x14ac:dyDescent="0.15">
      <c r="A25" s="141"/>
      <c r="B25" s="147"/>
      <c r="C25" s="115" t="s">
        <v>124</v>
      </c>
      <c r="D25" s="116" t="s">
        <v>1324</v>
      </c>
      <c r="E25" s="55">
        <v>2531.56</v>
      </c>
      <c r="F25" s="54" t="s">
        <v>11</v>
      </c>
      <c r="G25" s="55">
        <v>0</v>
      </c>
      <c r="H25" s="55">
        <v>0</v>
      </c>
      <c r="I25" s="55">
        <f>G25+H25</f>
        <v>0</v>
      </c>
      <c r="J25" s="55">
        <f>TRUNC(E25*G25,2)</f>
        <v>0</v>
      </c>
      <c r="K25" s="55">
        <f>TRUNC(E25*H25,2)</f>
        <v>0</v>
      </c>
      <c r="L25" s="60">
        <f>TRUNC(J25+K25,2)</f>
        <v>0</v>
      </c>
      <c r="M25" s="21"/>
    </row>
    <row r="26" spans="1:13" s="1" customFormat="1" ht="18" x14ac:dyDescent="0.15">
      <c r="A26" s="141"/>
      <c r="B26" s="147"/>
      <c r="C26" s="115" t="s">
        <v>142</v>
      </c>
      <c r="D26" s="116" t="s">
        <v>1325</v>
      </c>
      <c r="E26" s="55">
        <v>2531.56</v>
      </c>
      <c r="F26" s="54" t="s">
        <v>11</v>
      </c>
      <c r="G26" s="55">
        <v>0</v>
      </c>
      <c r="H26" s="55">
        <v>0</v>
      </c>
      <c r="I26" s="55">
        <f t="shared" ref="I26:I58" si="0">G26+H26</f>
        <v>0</v>
      </c>
      <c r="J26" s="55">
        <f t="shared" ref="J26:J58" si="1">TRUNC(E26*G26,2)</f>
        <v>0</v>
      </c>
      <c r="K26" s="55">
        <f t="shared" ref="K26:K58" si="2">TRUNC(E26*H26,2)</f>
        <v>0</v>
      </c>
      <c r="L26" s="60">
        <f t="shared" ref="L26:L58" si="3">TRUNC(J26+K26,2)</f>
        <v>0</v>
      </c>
      <c r="M26" s="21"/>
    </row>
    <row r="27" spans="1:13" s="114" customFormat="1" ht="9" x14ac:dyDescent="0.15">
      <c r="A27" s="145"/>
      <c r="B27" s="145"/>
      <c r="C27" s="67"/>
      <c r="D27" s="82" t="s">
        <v>13</v>
      </c>
      <c r="E27" s="55"/>
      <c r="F27" s="54" t="s">
        <v>61</v>
      </c>
      <c r="G27" s="55"/>
      <c r="H27" s="55"/>
      <c r="I27" s="55"/>
      <c r="J27" s="64">
        <f>SUM(J24:J26)</f>
        <v>0</v>
      </c>
      <c r="K27" s="64">
        <f>SUM(K24:K26)</f>
        <v>0</v>
      </c>
      <c r="L27" s="83">
        <f>J27+K27</f>
        <v>0</v>
      </c>
      <c r="M27" s="113"/>
    </row>
    <row r="28" spans="1:13" s="114" customFormat="1" ht="9" x14ac:dyDescent="0.15">
      <c r="A28" s="145"/>
      <c r="B28" s="145"/>
      <c r="C28" s="150"/>
      <c r="D28" s="30"/>
      <c r="E28" s="65"/>
      <c r="F28" s="65" t="s">
        <v>61</v>
      </c>
      <c r="G28" s="65"/>
      <c r="H28" s="65"/>
      <c r="I28" s="65"/>
      <c r="J28" s="65"/>
      <c r="K28" s="65"/>
      <c r="L28" s="66"/>
      <c r="M28" s="113"/>
    </row>
    <row r="29" spans="1:13" s="1" customFormat="1" ht="9" x14ac:dyDescent="0.15">
      <c r="A29" s="141"/>
      <c r="B29" s="147"/>
      <c r="C29" s="151" t="s">
        <v>44</v>
      </c>
      <c r="D29" s="73" t="s">
        <v>1326</v>
      </c>
      <c r="E29" s="55"/>
      <c r="F29" s="54"/>
      <c r="G29" s="55"/>
      <c r="H29" s="55"/>
      <c r="I29" s="55"/>
      <c r="J29" s="55"/>
      <c r="K29" s="55"/>
      <c r="L29" s="60"/>
      <c r="M29" s="21"/>
    </row>
    <row r="30" spans="1:13" s="1" customFormat="1" ht="18" x14ac:dyDescent="0.15">
      <c r="A30" s="141"/>
      <c r="B30" s="147"/>
      <c r="C30" s="115" t="s">
        <v>66</v>
      </c>
      <c r="D30" s="116" t="s">
        <v>1327</v>
      </c>
      <c r="E30" s="55">
        <v>1320</v>
      </c>
      <c r="F30" s="54" t="s">
        <v>1275</v>
      </c>
      <c r="G30" s="55">
        <v>0</v>
      </c>
      <c r="H30" s="55">
        <v>0</v>
      </c>
      <c r="I30" s="55">
        <f t="shared" si="0"/>
        <v>0</v>
      </c>
      <c r="J30" s="55">
        <f t="shared" si="1"/>
        <v>0</v>
      </c>
      <c r="K30" s="55">
        <f t="shared" si="2"/>
        <v>0</v>
      </c>
      <c r="L30" s="60">
        <f t="shared" si="3"/>
        <v>0</v>
      </c>
      <c r="M30" s="21"/>
    </row>
    <row r="31" spans="1:13" s="1" customFormat="1" ht="18" x14ac:dyDescent="0.15">
      <c r="A31" s="141"/>
      <c r="B31" s="147"/>
      <c r="C31" s="115" t="s">
        <v>67</v>
      </c>
      <c r="D31" s="116" t="s">
        <v>1328</v>
      </c>
      <c r="E31" s="55">
        <v>880</v>
      </c>
      <c r="F31" s="54" t="s">
        <v>1275</v>
      </c>
      <c r="G31" s="55">
        <v>0</v>
      </c>
      <c r="H31" s="55">
        <v>0</v>
      </c>
      <c r="I31" s="55">
        <f t="shared" si="0"/>
        <v>0</v>
      </c>
      <c r="J31" s="55">
        <f t="shared" si="1"/>
        <v>0</v>
      </c>
      <c r="K31" s="55">
        <f t="shared" si="2"/>
        <v>0</v>
      </c>
      <c r="L31" s="60">
        <f t="shared" si="3"/>
        <v>0</v>
      </c>
      <c r="M31" s="21"/>
    </row>
    <row r="32" spans="1:13" s="8" customFormat="1" ht="18" x14ac:dyDescent="0.15">
      <c r="A32" s="140"/>
      <c r="B32" s="140"/>
      <c r="C32" s="115" t="s">
        <v>74</v>
      </c>
      <c r="D32" s="116" t="s">
        <v>1329</v>
      </c>
      <c r="E32" s="55">
        <v>440</v>
      </c>
      <c r="F32" s="54" t="s">
        <v>1275</v>
      </c>
      <c r="G32" s="55">
        <v>0</v>
      </c>
      <c r="H32" s="55">
        <v>0</v>
      </c>
      <c r="I32" s="55">
        <f t="shared" si="0"/>
        <v>0</v>
      </c>
      <c r="J32" s="55">
        <f t="shared" si="1"/>
        <v>0</v>
      </c>
      <c r="K32" s="55">
        <f t="shared" si="2"/>
        <v>0</v>
      </c>
      <c r="L32" s="60">
        <f t="shared" si="3"/>
        <v>0</v>
      </c>
      <c r="M32" s="21"/>
    </row>
    <row r="33" spans="1:16" s="8" customFormat="1" ht="9" x14ac:dyDescent="0.15">
      <c r="A33" s="142"/>
      <c r="B33" s="142"/>
      <c r="C33" s="115" t="s">
        <v>75</v>
      </c>
      <c r="D33" s="116" t="s">
        <v>1330</v>
      </c>
      <c r="E33" s="55">
        <v>10</v>
      </c>
      <c r="F33" s="54" t="s">
        <v>1278</v>
      </c>
      <c r="G33" s="55">
        <v>0</v>
      </c>
      <c r="H33" s="55">
        <v>0</v>
      </c>
      <c r="I33" s="55">
        <f t="shared" si="0"/>
        <v>0</v>
      </c>
      <c r="J33" s="55">
        <f t="shared" si="1"/>
        <v>0</v>
      </c>
      <c r="K33" s="55">
        <f t="shared" si="2"/>
        <v>0</v>
      </c>
      <c r="L33" s="60">
        <f t="shared" si="3"/>
        <v>0</v>
      </c>
      <c r="M33" s="21"/>
    </row>
    <row r="34" spans="1:16" s="8" customFormat="1" ht="9" x14ac:dyDescent="0.15">
      <c r="A34" s="140"/>
      <c r="B34" s="140"/>
      <c r="C34" s="115" t="s">
        <v>76</v>
      </c>
      <c r="D34" s="116" t="s">
        <v>1331</v>
      </c>
      <c r="E34" s="55">
        <v>3</v>
      </c>
      <c r="F34" s="54" t="s">
        <v>53</v>
      </c>
      <c r="G34" s="55">
        <v>0</v>
      </c>
      <c r="H34" s="55">
        <v>0</v>
      </c>
      <c r="I34" s="55">
        <f t="shared" si="0"/>
        <v>0</v>
      </c>
      <c r="J34" s="55">
        <f t="shared" si="1"/>
        <v>0</v>
      </c>
      <c r="K34" s="55">
        <f t="shared" si="2"/>
        <v>0</v>
      </c>
      <c r="L34" s="60">
        <f t="shared" si="3"/>
        <v>0</v>
      </c>
      <c r="M34" s="21"/>
    </row>
    <row r="35" spans="1:16" s="114" customFormat="1" ht="9" x14ac:dyDescent="0.15">
      <c r="A35" s="145"/>
      <c r="B35" s="145"/>
      <c r="C35" s="67"/>
      <c r="D35" s="82" t="s">
        <v>13</v>
      </c>
      <c r="E35" s="55"/>
      <c r="F35" s="54" t="s">
        <v>61</v>
      </c>
      <c r="G35" s="55"/>
      <c r="H35" s="55"/>
      <c r="I35" s="55"/>
      <c r="J35" s="64">
        <f>SUM(J28:J34)</f>
        <v>0</v>
      </c>
      <c r="K35" s="64">
        <f>SUM(K28:K34)</f>
        <v>0</v>
      </c>
      <c r="L35" s="83">
        <f>J35+K35</f>
        <v>0</v>
      </c>
      <c r="M35" s="113"/>
    </row>
    <row r="36" spans="1:16" s="114" customFormat="1" ht="9" x14ac:dyDescent="0.15">
      <c r="A36" s="145"/>
      <c r="B36" s="145"/>
      <c r="C36" s="150"/>
      <c r="D36" s="30"/>
      <c r="E36" s="65"/>
      <c r="F36" s="65" t="s">
        <v>61</v>
      </c>
      <c r="G36" s="65"/>
      <c r="H36" s="65"/>
      <c r="I36" s="65"/>
      <c r="J36" s="65"/>
      <c r="K36" s="65"/>
      <c r="L36" s="66"/>
      <c r="M36" s="113"/>
    </row>
    <row r="37" spans="1:16" s="8" customFormat="1" ht="9" x14ac:dyDescent="0.15">
      <c r="A37" s="140"/>
      <c r="B37" s="140"/>
      <c r="C37" s="151" t="s">
        <v>45</v>
      </c>
      <c r="D37" s="73" t="s">
        <v>1332</v>
      </c>
      <c r="E37" s="55"/>
      <c r="F37" s="54"/>
      <c r="G37" s="55"/>
      <c r="H37" s="55"/>
      <c r="I37" s="55"/>
      <c r="J37" s="55"/>
      <c r="K37" s="55"/>
      <c r="L37" s="60"/>
      <c r="M37" s="21"/>
    </row>
    <row r="38" spans="1:16" s="8" customFormat="1" ht="18" x14ac:dyDescent="0.15">
      <c r="A38" s="143"/>
      <c r="B38" s="148"/>
      <c r="C38" s="115" t="s">
        <v>81</v>
      </c>
      <c r="D38" s="116" t="s">
        <v>1333</v>
      </c>
      <c r="E38" s="55">
        <v>6</v>
      </c>
      <c r="F38" s="54" t="s">
        <v>11</v>
      </c>
      <c r="G38" s="55">
        <v>0</v>
      </c>
      <c r="H38" s="55">
        <v>0</v>
      </c>
      <c r="I38" s="55">
        <f t="shared" si="0"/>
        <v>0</v>
      </c>
      <c r="J38" s="55">
        <f t="shared" si="1"/>
        <v>0</v>
      </c>
      <c r="K38" s="55">
        <f t="shared" si="2"/>
        <v>0</v>
      </c>
      <c r="L38" s="60">
        <f t="shared" si="3"/>
        <v>0</v>
      </c>
      <c r="M38" s="21"/>
    </row>
    <row r="39" spans="1:16" s="8" customFormat="1" ht="9" x14ac:dyDescent="0.15">
      <c r="A39" s="143"/>
      <c r="B39" s="148"/>
      <c r="C39" s="115" t="s">
        <v>143</v>
      </c>
      <c r="D39" s="116" t="s">
        <v>1334</v>
      </c>
      <c r="E39" s="55">
        <v>1168.55</v>
      </c>
      <c r="F39" s="54" t="s">
        <v>11</v>
      </c>
      <c r="G39" s="55">
        <v>0</v>
      </c>
      <c r="H39" s="55">
        <v>0</v>
      </c>
      <c r="I39" s="55">
        <f t="shared" si="0"/>
        <v>0</v>
      </c>
      <c r="J39" s="55">
        <f t="shared" si="1"/>
        <v>0</v>
      </c>
      <c r="K39" s="55">
        <f t="shared" si="2"/>
        <v>0</v>
      </c>
      <c r="L39" s="60">
        <f t="shared" si="3"/>
        <v>0</v>
      </c>
      <c r="M39" s="21"/>
    </row>
    <row r="40" spans="1:16" s="8" customFormat="1" ht="27" x14ac:dyDescent="0.15">
      <c r="A40" s="143"/>
      <c r="B40" s="148"/>
      <c r="C40" s="115" t="s">
        <v>144</v>
      </c>
      <c r="D40" s="116" t="s">
        <v>1335</v>
      </c>
      <c r="E40" s="55">
        <v>7</v>
      </c>
      <c r="F40" s="54" t="s">
        <v>11</v>
      </c>
      <c r="G40" s="55">
        <v>0</v>
      </c>
      <c r="H40" s="55">
        <v>0</v>
      </c>
      <c r="I40" s="55">
        <f t="shared" si="0"/>
        <v>0</v>
      </c>
      <c r="J40" s="55">
        <f t="shared" si="1"/>
        <v>0</v>
      </c>
      <c r="K40" s="55">
        <f t="shared" si="2"/>
        <v>0</v>
      </c>
      <c r="L40" s="60">
        <f t="shared" si="3"/>
        <v>0</v>
      </c>
      <c r="M40" s="21"/>
    </row>
    <row r="41" spans="1:16" s="8" customFormat="1" ht="27" x14ac:dyDescent="0.15">
      <c r="A41" s="143"/>
      <c r="B41" s="148"/>
      <c r="C41" s="115" t="s">
        <v>145</v>
      </c>
      <c r="D41" s="116" t="s">
        <v>1336</v>
      </c>
      <c r="E41" s="55">
        <v>15</v>
      </c>
      <c r="F41" s="54" t="s">
        <v>11</v>
      </c>
      <c r="G41" s="55">
        <v>0</v>
      </c>
      <c r="H41" s="55">
        <v>0</v>
      </c>
      <c r="I41" s="55">
        <f t="shared" si="0"/>
        <v>0</v>
      </c>
      <c r="J41" s="55">
        <f t="shared" si="1"/>
        <v>0</v>
      </c>
      <c r="K41" s="55">
        <f t="shared" si="2"/>
        <v>0</v>
      </c>
      <c r="L41" s="60">
        <f t="shared" si="3"/>
        <v>0</v>
      </c>
      <c r="M41" s="21"/>
      <c r="P41" s="117"/>
    </row>
    <row r="42" spans="1:16" s="8" customFormat="1" ht="27" x14ac:dyDescent="0.15">
      <c r="A42" s="143"/>
      <c r="B42" s="148"/>
      <c r="C42" s="115" t="s">
        <v>146</v>
      </c>
      <c r="D42" s="116" t="s">
        <v>1337</v>
      </c>
      <c r="E42" s="55">
        <v>18</v>
      </c>
      <c r="F42" s="54" t="s">
        <v>11</v>
      </c>
      <c r="G42" s="55">
        <v>0</v>
      </c>
      <c r="H42" s="55">
        <v>0</v>
      </c>
      <c r="I42" s="55">
        <f t="shared" si="0"/>
        <v>0</v>
      </c>
      <c r="J42" s="55">
        <f t="shared" si="1"/>
        <v>0</v>
      </c>
      <c r="K42" s="55">
        <f t="shared" si="2"/>
        <v>0</v>
      </c>
      <c r="L42" s="60">
        <f t="shared" si="3"/>
        <v>0</v>
      </c>
      <c r="M42" s="21"/>
    </row>
    <row r="43" spans="1:16" s="8" customFormat="1" ht="27" x14ac:dyDescent="0.15">
      <c r="A43" s="143"/>
      <c r="B43" s="148"/>
      <c r="C43" s="115" t="s">
        <v>147</v>
      </c>
      <c r="D43" s="116" t="s">
        <v>1338</v>
      </c>
      <c r="E43" s="55">
        <v>15</v>
      </c>
      <c r="F43" s="54" t="s">
        <v>11</v>
      </c>
      <c r="G43" s="55">
        <v>0</v>
      </c>
      <c r="H43" s="55">
        <v>0</v>
      </c>
      <c r="I43" s="55">
        <f t="shared" si="0"/>
        <v>0</v>
      </c>
      <c r="J43" s="55">
        <f t="shared" si="1"/>
        <v>0</v>
      </c>
      <c r="K43" s="55">
        <f t="shared" si="2"/>
        <v>0</v>
      </c>
      <c r="L43" s="60">
        <f t="shared" si="3"/>
        <v>0</v>
      </c>
      <c r="M43" s="21"/>
    </row>
    <row r="44" spans="1:16" s="114" customFormat="1" ht="9" x14ac:dyDescent="0.15">
      <c r="A44" s="145"/>
      <c r="B44" s="145"/>
      <c r="C44" s="67"/>
      <c r="D44" s="82" t="s">
        <v>13</v>
      </c>
      <c r="E44" s="55"/>
      <c r="F44" s="54" t="s">
        <v>61</v>
      </c>
      <c r="G44" s="55"/>
      <c r="H44" s="55"/>
      <c r="I44" s="55"/>
      <c r="J44" s="64">
        <f>SUM(J36:J43)</f>
        <v>0</v>
      </c>
      <c r="K44" s="64">
        <f>SUM(K36:K43)</f>
        <v>0</v>
      </c>
      <c r="L44" s="83">
        <f>J44+K44</f>
        <v>0</v>
      </c>
      <c r="M44" s="113"/>
    </row>
    <row r="45" spans="1:16" s="114" customFormat="1" ht="9" x14ac:dyDescent="0.15">
      <c r="A45" s="145"/>
      <c r="B45" s="145"/>
      <c r="C45" s="150"/>
      <c r="D45" s="30"/>
      <c r="E45" s="65"/>
      <c r="F45" s="65" t="s">
        <v>61</v>
      </c>
      <c r="G45" s="65"/>
      <c r="H45" s="65"/>
      <c r="I45" s="65"/>
      <c r="J45" s="65"/>
      <c r="K45" s="65"/>
      <c r="L45" s="66"/>
      <c r="M45" s="113"/>
    </row>
    <row r="46" spans="1:16" s="8" customFormat="1" ht="9" x14ac:dyDescent="0.15">
      <c r="A46" s="140"/>
      <c r="B46" s="140"/>
      <c r="C46" s="151" t="s">
        <v>46</v>
      </c>
      <c r="D46" s="73" t="s">
        <v>1339</v>
      </c>
      <c r="E46" s="55"/>
      <c r="F46" s="54"/>
      <c r="G46" s="55"/>
      <c r="H46" s="55"/>
      <c r="I46" s="55"/>
      <c r="J46" s="55"/>
      <c r="K46" s="55"/>
      <c r="L46" s="60"/>
      <c r="M46" s="21"/>
    </row>
    <row r="47" spans="1:16" s="8" customFormat="1" ht="9" x14ac:dyDescent="0.15">
      <c r="A47" s="142"/>
      <c r="B47" s="142"/>
      <c r="C47" s="115" t="s">
        <v>82</v>
      </c>
      <c r="D47" s="116" t="s">
        <v>1129</v>
      </c>
      <c r="E47" s="55">
        <v>2531.56</v>
      </c>
      <c r="F47" s="54" t="s">
        <v>11</v>
      </c>
      <c r="G47" s="55">
        <v>0</v>
      </c>
      <c r="H47" s="55">
        <v>0</v>
      </c>
      <c r="I47" s="55">
        <f t="shared" si="0"/>
        <v>0</v>
      </c>
      <c r="J47" s="55">
        <f t="shared" si="1"/>
        <v>0</v>
      </c>
      <c r="K47" s="55">
        <f t="shared" si="2"/>
        <v>0</v>
      </c>
      <c r="L47" s="60">
        <f t="shared" si="3"/>
        <v>0</v>
      </c>
      <c r="M47" s="21"/>
      <c r="P47" s="117"/>
    </row>
    <row r="48" spans="1:16" s="8" customFormat="1" ht="9" x14ac:dyDescent="0.15">
      <c r="A48" s="140"/>
      <c r="B48" s="140"/>
      <c r="C48" s="115" t="s">
        <v>83</v>
      </c>
      <c r="D48" s="116" t="s">
        <v>1130</v>
      </c>
      <c r="E48" s="55">
        <v>2531.56</v>
      </c>
      <c r="F48" s="54" t="s">
        <v>11</v>
      </c>
      <c r="G48" s="55">
        <v>0</v>
      </c>
      <c r="H48" s="55">
        <v>0</v>
      </c>
      <c r="I48" s="55">
        <f t="shared" si="0"/>
        <v>0</v>
      </c>
      <c r="J48" s="55">
        <f t="shared" si="1"/>
        <v>0</v>
      </c>
      <c r="K48" s="55">
        <f t="shared" si="2"/>
        <v>0</v>
      </c>
      <c r="L48" s="60">
        <f t="shared" si="3"/>
        <v>0</v>
      </c>
      <c r="M48" s="21"/>
    </row>
    <row r="49" spans="1:13" s="8" customFormat="1" ht="9" x14ac:dyDescent="0.15">
      <c r="A49" s="140"/>
      <c r="B49" s="140"/>
      <c r="C49" s="115" t="s">
        <v>84</v>
      </c>
      <c r="D49" s="116" t="s">
        <v>1131</v>
      </c>
      <c r="E49" s="55">
        <v>2531.56</v>
      </c>
      <c r="F49" s="54" t="s">
        <v>11</v>
      </c>
      <c r="G49" s="55">
        <v>0</v>
      </c>
      <c r="H49" s="55">
        <v>0</v>
      </c>
      <c r="I49" s="55">
        <f t="shared" si="0"/>
        <v>0</v>
      </c>
      <c r="J49" s="55">
        <f t="shared" si="1"/>
        <v>0</v>
      </c>
      <c r="K49" s="55">
        <f t="shared" si="2"/>
        <v>0</v>
      </c>
      <c r="L49" s="60">
        <f t="shared" si="3"/>
        <v>0</v>
      </c>
      <c r="M49" s="21"/>
    </row>
    <row r="50" spans="1:13" s="8" customFormat="1" ht="9" x14ac:dyDescent="0.15">
      <c r="A50" s="140"/>
      <c r="B50" s="140"/>
      <c r="C50" s="115" t="s">
        <v>85</v>
      </c>
      <c r="D50" s="116" t="s">
        <v>1132</v>
      </c>
      <c r="E50" s="55">
        <v>2253.35</v>
      </c>
      <c r="F50" s="54" t="s">
        <v>11</v>
      </c>
      <c r="G50" s="55">
        <v>0</v>
      </c>
      <c r="H50" s="55">
        <v>0</v>
      </c>
      <c r="I50" s="55">
        <f t="shared" si="0"/>
        <v>0</v>
      </c>
      <c r="J50" s="55">
        <f t="shared" si="1"/>
        <v>0</v>
      </c>
      <c r="K50" s="55">
        <f t="shared" si="2"/>
        <v>0</v>
      </c>
      <c r="L50" s="60">
        <f t="shared" si="3"/>
        <v>0</v>
      </c>
      <c r="M50" s="21"/>
    </row>
    <row r="51" spans="1:13" s="1" customFormat="1" ht="9" x14ac:dyDescent="0.15">
      <c r="A51" s="141"/>
      <c r="B51" s="147"/>
      <c r="C51" s="115" t="s">
        <v>86</v>
      </c>
      <c r="D51" s="116" t="s">
        <v>1133</v>
      </c>
      <c r="E51" s="55">
        <v>2253.35</v>
      </c>
      <c r="F51" s="54" t="s">
        <v>11</v>
      </c>
      <c r="G51" s="55">
        <v>0</v>
      </c>
      <c r="H51" s="55">
        <v>0</v>
      </c>
      <c r="I51" s="55">
        <f t="shared" si="0"/>
        <v>0</v>
      </c>
      <c r="J51" s="55">
        <f t="shared" si="1"/>
        <v>0</v>
      </c>
      <c r="K51" s="55">
        <f t="shared" si="2"/>
        <v>0</v>
      </c>
      <c r="L51" s="60">
        <f t="shared" si="3"/>
        <v>0</v>
      </c>
      <c r="M51" s="21"/>
    </row>
    <row r="52" spans="1:13" s="114" customFormat="1" ht="9" x14ac:dyDescent="0.15">
      <c r="A52" s="145"/>
      <c r="B52" s="145"/>
      <c r="C52" s="67"/>
      <c r="D52" s="82" t="s">
        <v>13</v>
      </c>
      <c r="E52" s="55"/>
      <c r="F52" s="54" t="s">
        <v>61</v>
      </c>
      <c r="G52" s="55"/>
      <c r="H52" s="55"/>
      <c r="I52" s="55"/>
      <c r="J52" s="64">
        <f>SUM(J46:J51)</f>
        <v>0</v>
      </c>
      <c r="K52" s="64">
        <f>SUM(K46:K51)</f>
        <v>0</v>
      </c>
      <c r="L52" s="83">
        <f>J52+K52</f>
        <v>0</v>
      </c>
      <c r="M52" s="113"/>
    </row>
    <row r="53" spans="1:13" s="114" customFormat="1" ht="9" x14ac:dyDescent="0.15">
      <c r="A53" s="145"/>
      <c r="B53" s="145"/>
      <c r="C53" s="150"/>
      <c r="D53" s="30"/>
      <c r="E53" s="65"/>
      <c r="F53" s="65" t="s">
        <v>61</v>
      </c>
      <c r="G53" s="65"/>
      <c r="H53" s="65"/>
      <c r="I53" s="65"/>
      <c r="J53" s="65"/>
      <c r="K53" s="65"/>
      <c r="L53" s="66"/>
      <c r="M53" s="113"/>
    </row>
    <row r="54" spans="1:13" s="1" customFormat="1" ht="9" x14ac:dyDescent="0.15">
      <c r="A54" s="141"/>
      <c r="B54" s="147"/>
      <c r="C54" s="151" t="s">
        <v>47</v>
      </c>
      <c r="D54" s="73" t="s">
        <v>1340</v>
      </c>
      <c r="E54" s="55"/>
      <c r="F54" s="54"/>
      <c r="G54" s="55"/>
      <c r="H54" s="55"/>
      <c r="I54" s="55"/>
      <c r="J54" s="55"/>
      <c r="K54" s="55"/>
      <c r="L54" s="60"/>
      <c r="M54" s="21"/>
    </row>
    <row r="55" spans="1:13" s="1" customFormat="1" ht="9" x14ac:dyDescent="0.15">
      <c r="A55" s="141"/>
      <c r="B55" s="147"/>
      <c r="C55" s="115" t="s">
        <v>87</v>
      </c>
      <c r="D55" s="116" t="s">
        <v>1134</v>
      </c>
      <c r="E55" s="55">
        <v>10</v>
      </c>
      <c r="F55" s="54" t="s">
        <v>1276</v>
      </c>
      <c r="G55" s="55">
        <v>0</v>
      </c>
      <c r="H55" s="55">
        <v>0</v>
      </c>
      <c r="I55" s="55">
        <f t="shared" si="0"/>
        <v>0</v>
      </c>
      <c r="J55" s="55">
        <f t="shared" si="1"/>
        <v>0</v>
      </c>
      <c r="K55" s="55">
        <f t="shared" si="2"/>
        <v>0</v>
      </c>
      <c r="L55" s="60">
        <f t="shared" si="3"/>
        <v>0</v>
      </c>
      <c r="M55" s="21"/>
    </row>
    <row r="56" spans="1:13" s="1" customFormat="1" ht="9" x14ac:dyDescent="0.15">
      <c r="A56" s="141"/>
      <c r="B56" s="147"/>
      <c r="C56" s="68" t="s">
        <v>88</v>
      </c>
      <c r="D56" s="161" t="s">
        <v>1341</v>
      </c>
      <c r="E56" s="55"/>
      <c r="F56" s="54"/>
      <c r="G56" s="55"/>
      <c r="H56" s="55"/>
      <c r="I56" s="55"/>
      <c r="J56" s="55"/>
      <c r="K56" s="55"/>
      <c r="L56" s="60"/>
      <c r="M56" s="21"/>
    </row>
    <row r="57" spans="1:13" s="1" customFormat="1" ht="27" x14ac:dyDescent="0.15">
      <c r="A57" s="141"/>
      <c r="B57" s="147"/>
      <c r="C57" s="115" t="s">
        <v>148</v>
      </c>
      <c r="D57" s="116" t="s">
        <v>1342</v>
      </c>
      <c r="E57" s="55">
        <v>0.5</v>
      </c>
      <c r="F57" s="54" t="s">
        <v>53</v>
      </c>
      <c r="G57" s="55">
        <v>0</v>
      </c>
      <c r="H57" s="55">
        <v>0</v>
      </c>
      <c r="I57" s="55">
        <f t="shared" si="0"/>
        <v>0</v>
      </c>
      <c r="J57" s="55">
        <f t="shared" si="1"/>
        <v>0</v>
      </c>
      <c r="K57" s="55">
        <f t="shared" si="2"/>
        <v>0</v>
      </c>
      <c r="L57" s="60">
        <f t="shared" si="3"/>
        <v>0</v>
      </c>
      <c r="M57" s="21"/>
    </row>
    <row r="58" spans="1:13" s="1" customFormat="1" ht="36" x14ac:dyDescent="0.15">
      <c r="A58" s="141"/>
      <c r="B58" s="147"/>
      <c r="C58" s="115" t="s">
        <v>149</v>
      </c>
      <c r="D58" s="116" t="s">
        <v>1343</v>
      </c>
      <c r="E58" s="55">
        <v>31.5</v>
      </c>
      <c r="F58" s="54" t="s">
        <v>11</v>
      </c>
      <c r="G58" s="55">
        <v>0</v>
      </c>
      <c r="H58" s="55">
        <v>0</v>
      </c>
      <c r="I58" s="55">
        <f t="shared" si="0"/>
        <v>0</v>
      </c>
      <c r="J58" s="55">
        <f t="shared" si="1"/>
        <v>0</v>
      </c>
      <c r="K58" s="55">
        <f t="shared" si="2"/>
        <v>0</v>
      </c>
      <c r="L58" s="60">
        <f t="shared" si="3"/>
        <v>0</v>
      </c>
      <c r="M58" s="21"/>
    </row>
    <row r="59" spans="1:13" s="114" customFormat="1" ht="9" x14ac:dyDescent="0.15">
      <c r="A59" s="145"/>
      <c r="B59" s="145"/>
      <c r="C59" s="67"/>
      <c r="D59" s="82" t="s">
        <v>13</v>
      </c>
      <c r="E59" s="55"/>
      <c r="F59" s="54" t="s">
        <v>61</v>
      </c>
      <c r="G59" s="55"/>
      <c r="H59" s="55"/>
      <c r="I59" s="55"/>
      <c r="J59" s="64">
        <f>SUM(J54:J58)</f>
        <v>0</v>
      </c>
      <c r="K59" s="64">
        <f>SUM(K54:K58)</f>
        <v>0</v>
      </c>
      <c r="L59" s="83">
        <f>J59+K59</f>
        <v>0</v>
      </c>
      <c r="M59" s="113"/>
    </row>
    <row r="60" spans="1:13" s="114" customFormat="1" ht="9" x14ac:dyDescent="0.15">
      <c r="A60" s="145"/>
      <c r="B60" s="145"/>
      <c r="C60" s="150"/>
      <c r="D60" s="30"/>
      <c r="E60" s="65"/>
      <c r="F60" s="65" t="s">
        <v>61</v>
      </c>
      <c r="G60" s="65"/>
      <c r="H60" s="65"/>
      <c r="I60" s="65"/>
      <c r="J60" s="65"/>
      <c r="K60" s="65"/>
      <c r="L60" s="66"/>
      <c r="M60" s="113"/>
    </row>
    <row r="61" spans="1:13" s="8" customFormat="1" ht="9" x14ac:dyDescent="0.15">
      <c r="A61" s="140"/>
      <c r="B61" s="140"/>
      <c r="C61" s="162"/>
      <c r="D61" s="163" t="s">
        <v>1279</v>
      </c>
      <c r="E61" s="84"/>
      <c r="F61" s="85"/>
      <c r="G61" s="84"/>
      <c r="H61" s="84"/>
      <c r="I61" s="84"/>
      <c r="J61" s="86">
        <f>J27+J35+J44+J52+J59</f>
        <v>0</v>
      </c>
      <c r="K61" s="86">
        <f>K27+K35+K44+K52+K59</f>
        <v>0</v>
      </c>
      <c r="L61" s="87">
        <f>J61+K61</f>
        <v>0</v>
      </c>
      <c r="M61" s="21"/>
    </row>
    <row r="62" spans="1:13" s="1" customFormat="1" ht="9" x14ac:dyDescent="0.15">
      <c r="A62" s="141"/>
      <c r="B62" s="147"/>
      <c r="C62" s="67"/>
      <c r="D62" s="82"/>
      <c r="E62" s="55"/>
      <c r="F62" s="54" t="s">
        <v>61</v>
      </c>
      <c r="G62" s="55"/>
      <c r="H62" s="55"/>
      <c r="I62" s="55"/>
      <c r="J62" s="55"/>
      <c r="K62" s="55"/>
      <c r="L62" s="60"/>
      <c r="M62" s="21"/>
    </row>
    <row r="63" spans="1:13" s="8" customFormat="1" ht="9" x14ac:dyDescent="0.15">
      <c r="A63" s="142"/>
      <c r="B63" s="142"/>
      <c r="C63" s="159">
        <v>2</v>
      </c>
      <c r="D63" s="160" t="s">
        <v>1135</v>
      </c>
      <c r="E63" s="55"/>
      <c r="F63" s="54"/>
      <c r="G63" s="55"/>
      <c r="H63" s="55"/>
      <c r="I63" s="55"/>
      <c r="J63" s="55"/>
      <c r="K63" s="55"/>
      <c r="L63" s="60"/>
      <c r="M63" s="21"/>
    </row>
    <row r="64" spans="1:13" s="8" customFormat="1" ht="9" x14ac:dyDescent="0.15">
      <c r="A64" s="140"/>
      <c r="B64" s="140"/>
      <c r="C64" s="151" t="s">
        <v>14</v>
      </c>
      <c r="D64" s="73" t="s">
        <v>1136</v>
      </c>
      <c r="E64" s="55"/>
      <c r="F64" s="54"/>
      <c r="G64" s="55"/>
      <c r="H64" s="55"/>
      <c r="I64" s="55"/>
      <c r="J64" s="55"/>
      <c r="K64" s="55"/>
      <c r="L64" s="60"/>
      <c r="M64" s="21"/>
    </row>
    <row r="65" spans="1:13" s="8" customFormat="1" ht="18" x14ac:dyDescent="0.15">
      <c r="A65" s="142"/>
      <c r="B65" s="142"/>
      <c r="C65" s="115" t="s">
        <v>68</v>
      </c>
      <c r="D65" s="116" t="s">
        <v>1344</v>
      </c>
      <c r="E65" s="55">
        <v>42.79</v>
      </c>
      <c r="F65" s="54" t="s">
        <v>48</v>
      </c>
      <c r="G65" s="55">
        <v>0</v>
      </c>
      <c r="H65" s="55">
        <v>0</v>
      </c>
      <c r="I65" s="55">
        <f t="shared" ref="I65:I127" si="4">G65+H65</f>
        <v>0</v>
      </c>
      <c r="J65" s="55">
        <f t="shared" ref="J65:J127" si="5">TRUNC(E65*G65,2)</f>
        <v>0</v>
      </c>
      <c r="K65" s="55">
        <f t="shared" ref="K65:K127" si="6">TRUNC(E65*H65,2)</f>
        <v>0</v>
      </c>
      <c r="L65" s="60">
        <f t="shared" ref="L65:L127" si="7">TRUNC(J65+K65,2)</f>
        <v>0</v>
      </c>
      <c r="M65" s="21"/>
    </row>
    <row r="66" spans="1:13" s="1" customFormat="1" ht="9" x14ac:dyDescent="0.15">
      <c r="A66" s="144"/>
      <c r="B66" s="147"/>
      <c r="C66" s="115" t="s">
        <v>69</v>
      </c>
      <c r="D66" s="116" t="s">
        <v>1345</v>
      </c>
      <c r="E66" s="55">
        <v>88.61</v>
      </c>
      <c r="F66" s="54" t="s">
        <v>11</v>
      </c>
      <c r="G66" s="55">
        <v>0</v>
      </c>
      <c r="H66" s="55">
        <v>0</v>
      </c>
      <c r="I66" s="55">
        <f t="shared" si="4"/>
        <v>0</v>
      </c>
      <c r="J66" s="55">
        <f t="shared" si="5"/>
        <v>0</v>
      </c>
      <c r="K66" s="55">
        <f t="shared" si="6"/>
        <v>0</v>
      </c>
      <c r="L66" s="60">
        <f t="shared" si="7"/>
        <v>0</v>
      </c>
      <c r="M66" s="21"/>
    </row>
    <row r="67" spans="1:13" s="1" customFormat="1" ht="9" x14ac:dyDescent="0.15">
      <c r="A67" s="141"/>
      <c r="B67" s="147"/>
      <c r="C67" s="115" t="s">
        <v>70</v>
      </c>
      <c r="D67" s="116" t="s">
        <v>1346</v>
      </c>
      <c r="E67" s="55">
        <v>65.86</v>
      </c>
      <c r="F67" s="54" t="s">
        <v>11</v>
      </c>
      <c r="G67" s="55">
        <v>0</v>
      </c>
      <c r="H67" s="55">
        <v>0</v>
      </c>
      <c r="I67" s="55">
        <f t="shared" si="4"/>
        <v>0</v>
      </c>
      <c r="J67" s="55">
        <f t="shared" si="5"/>
        <v>0</v>
      </c>
      <c r="K67" s="55">
        <f t="shared" si="6"/>
        <v>0</v>
      </c>
      <c r="L67" s="60">
        <f t="shared" si="7"/>
        <v>0</v>
      </c>
      <c r="M67" s="21"/>
    </row>
    <row r="68" spans="1:13" s="1" customFormat="1" ht="18" x14ac:dyDescent="0.15">
      <c r="A68" s="144"/>
      <c r="B68" s="147"/>
      <c r="C68" s="115" t="s">
        <v>71</v>
      </c>
      <c r="D68" s="116" t="s">
        <v>1347</v>
      </c>
      <c r="E68" s="55">
        <v>1174.23</v>
      </c>
      <c r="F68" s="54" t="s">
        <v>11</v>
      </c>
      <c r="G68" s="55">
        <v>0</v>
      </c>
      <c r="H68" s="55">
        <v>0</v>
      </c>
      <c r="I68" s="55">
        <f t="shared" si="4"/>
        <v>0</v>
      </c>
      <c r="J68" s="55">
        <f t="shared" si="5"/>
        <v>0</v>
      </c>
      <c r="K68" s="55">
        <f t="shared" si="6"/>
        <v>0</v>
      </c>
      <c r="L68" s="60">
        <f t="shared" si="7"/>
        <v>0</v>
      </c>
      <c r="M68" s="21"/>
    </row>
    <row r="69" spans="1:13" s="1" customFormat="1" ht="9" x14ac:dyDescent="0.15">
      <c r="A69" s="144"/>
      <c r="B69" s="147"/>
      <c r="C69" s="115" t="s">
        <v>72</v>
      </c>
      <c r="D69" s="116" t="s">
        <v>1348</v>
      </c>
      <c r="E69" s="55">
        <v>1174.23</v>
      </c>
      <c r="F69" s="54" t="s">
        <v>11</v>
      </c>
      <c r="G69" s="55">
        <v>0</v>
      </c>
      <c r="H69" s="55">
        <v>0</v>
      </c>
      <c r="I69" s="55">
        <f t="shared" si="4"/>
        <v>0</v>
      </c>
      <c r="J69" s="55">
        <f t="shared" si="5"/>
        <v>0</v>
      </c>
      <c r="K69" s="55">
        <f t="shared" si="6"/>
        <v>0</v>
      </c>
      <c r="L69" s="60">
        <f t="shared" si="7"/>
        <v>0</v>
      </c>
      <c r="M69" s="21"/>
    </row>
    <row r="70" spans="1:13" s="1" customFormat="1" ht="18" x14ac:dyDescent="0.15">
      <c r="A70" s="144"/>
      <c r="B70" s="147"/>
      <c r="C70" s="115" t="s">
        <v>150</v>
      </c>
      <c r="D70" s="116" t="s">
        <v>1349</v>
      </c>
      <c r="E70" s="55">
        <v>622.36</v>
      </c>
      <c r="F70" s="54" t="s">
        <v>11</v>
      </c>
      <c r="G70" s="55">
        <v>0</v>
      </c>
      <c r="H70" s="55">
        <v>0</v>
      </c>
      <c r="I70" s="55">
        <f t="shared" si="4"/>
        <v>0</v>
      </c>
      <c r="J70" s="55">
        <f t="shared" si="5"/>
        <v>0</v>
      </c>
      <c r="K70" s="55">
        <f t="shared" si="6"/>
        <v>0</v>
      </c>
      <c r="L70" s="60">
        <f t="shared" si="7"/>
        <v>0</v>
      </c>
      <c r="M70" s="21"/>
    </row>
    <row r="71" spans="1:13" s="1" customFormat="1" ht="18" x14ac:dyDescent="0.15">
      <c r="A71" s="144"/>
      <c r="B71" s="147"/>
      <c r="C71" s="115" t="s">
        <v>73</v>
      </c>
      <c r="D71" s="116" t="s">
        <v>1350</v>
      </c>
      <c r="E71" s="55">
        <v>622.36</v>
      </c>
      <c r="F71" s="54" t="s">
        <v>11</v>
      </c>
      <c r="G71" s="55">
        <v>0</v>
      </c>
      <c r="H71" s="55">
        <v>0</v>
      </c>
      <c r="I71" s="55">
        <f t="shared" si="4"/>
        <v>0</v>
      </c>
      <c r="J71" s="55">
        <f t="shared" si="5"/>
        <v>0</v>
      </c>
      <c r="K71" s="55">
        <f t="shared" si="6"/>
        <v>0</v>
      </c>
      <c r="L71" s="60">
        <f t="shared" si="7"/>
        <v>0</v>
      </c>
      <c r="M71" s="21"/>
    </row>
    <row r="72" spans="1:13" s="8" customFormat="1" ht="9" x14ac:dyDescent="0.15">
      <c r="A72" s="143"/>
      <c r="B72" s="148"/>
      <c r="C72" s="115" t="s">
        <v>120</v>
      </c>
      <c r="D72" s="116" t="s">
        <v>1351</v>
      </c>
      <c r="E72" s="55">
        <v>122.6</v>
      </c>
      <c r="F72" s="54" t="s">
        <v>12</v>
      </c>
      <c r="G72" s="55">
        <v>0</v>
      </c>
      <c r="H72" s="55">
        <v>0</v>
      </c>
      <c r="I72" s="55">
        <f t="shared" si="4"/>
        <v>0</v>
      </c>
      <c r="J72" s="55">
        <f t="shared" si="5"/>
        <v>0</v>
      </c>
      <c r="K72" s="55">
        <f t="shared" si="6"/>
        <v>0</v>
      </c>
      <c r="L72" s="60">
        <f t="shared" si="7"/>
        <v>0</v>
      </c>
      <c r="M72" s="21"/>
    </row>
    <row r="73" spans="1:13" s="8" customFormat="1" ht="18" x14ac:dyDescent="0.15">
      <c r="A73" s="140"/>
      <c r="B73" s="140"/>
      <c r="C73" s="115" t="s">
        <v>151</v>
      </c>
      <c r="D73" s="116" t="s">
        <v>1137</v>
      </c>
      <c r="E73" s="55">
        <v>18.89</v>
      </c>
      <c r="F73" s="54" t="s">
        <v>11</v>
      </c>
      <c r="G73" s="55">
        <v>0</v>
      </c>
      <c r="H73" s="55">
        <v>0</v>
      </c>
      <c r="I73" s="55">
        <f t="shared" si="4"/>
        <v>0</v>
      </c>
      <c r="J73" s="55">
        <f t="shared" si="5"/>
        <v>0</v>
      </c>
      <c r="K73" s="55">
        <f t="shared" si="6"/>
        <v>0</v>
      </c>
      <c r="L73" s="60">
        <f t="shared" si="7"/>
        <v>0</v>
      </c>
      <c r="M73" s="21"/>
    </row>
    <row r="74" spans="1:13" s="8" customFormat="1" ht="18" x14ac:dyDescent="0.15">
      <c r="A74" s="142"/>
      <c r="B74" s="142"/>
      <c r="C74" s="115" t="s">
        <v>152</v>
      </c>
      <c r="D74" s="116" t="s">
        <v>1352</v>
      </c>
      <c r="E74" s="55">
        <v>1440.57</v>
      </c>
      <c r="F74" s="54" t="s">
        <v>11</v>
      </c>
      <c r="G74" s="55">
        <v>0</v>
      </c>
      <c r="H74" s="55">
        <v>0</v>
      </c>
      <c r="I74" s="55">
        <f t="shared" si="4"/>
        <v>0</v>
      </c>
      <c r="J74" s="55">
        <f t="shared" si="5"/>
        <v>0</v>
      </c>
      <c r="K74" s="55">
        <f t="shared" si="6"/>
        <v>0</v>
      </c>
      <c r="L74" s="60">
        <f t="shared" si="7"/>
        <v>0</v>
      </c>
      <c r="M74" s="21"/>
    </row>
    <row r="75" spans="1:13" s="8" customFormat="1" ht="18" x14ac:dyDescent="0.15">
      <c r="A75" s="140"/>
      <c r="B75" s="140"/>
      <c r="C75" s="115" t="s">
        <v>153</v>
      </c>
      <c r="D75" s="116" t="s">
        <v>1138</v>
      </c>
      <c r="E75" s="55">
        <v>115.33</v>
      </c>
      <c r="F75" s="54" t="s">
        <v>11</v>
      </c>
      <c r="G75" s="55">
        <v>0</v>
      </c>
      <c r="H75" s="55">
        <v>0</v>
      </c>
      <c r="I75" s="55">
        <f t="shared" si="4"/>
        <v>0</v>
      </c>
      <c r="J75" s="55">
        <f t="shared" si="5"/>
        <v>0</v>
      </c>
      <c r="K75" s="55">
        <f t="shared" si="6"/>
        <v>0</v>
      </c>
      <c r="L75" s="60">
        <f t="shared" si="7"/>
        <v>0</v>
      </c>
      <c r="M75" s="21"/>
    </row>
    <row r="76" spans="1:13" s="8" customFormat="1" ht="9" x14ac:dyDescent="0.15">
      <c r="A76" s="143"/>
      <c r="B76" s="148"/>
      <c r="C76" s="115" t="s">
        <v>154</v>
      </c>
      <c r="D76" s="116" t="s">
        <v>1353</v>
      </c>
      <c r="E76" s="55">
        <v>31</v>
      </c>
      <c r="F76" s="54" t="s">
        <v>53</v>
      </c>
      <c r="G76" s="55">
        <v>0</v>
      </c>
      <c r="H76" s="55">
        <v>0</v>
      </c>
      <c r="I76" s="55">
        <f t="shared" si="4"/>
        <v>0</v>
      </c>
      <c r="J76" s="55">
        <f t="shared" si="5"/>
        <v>0</v>
      </c>
      <c r="K76" s="55">
        <f t="shared" si="6"/>
        <v>0</v>
      </c>
      <c r="L76" s="60">
        <f t="shared" si="7"/>
        <v>0</v>
      </c>
      <c r="M76" s="21"/>
    </row>
    <row r="77" spans="1:13" s="8" customFormat="1" ht="18" x14ac:dyDescent="0.15">
      <c r="A77" s="140"/>
      <c r="B77" s="140"/>
      <c r="C77" s="115" t="s">
        <v>155</v>
      </c>
      <c r="D77" s="116" t="s">
        <v>1354</v>
      </c>
      <c r="E77" s="55">
        <v>16.350000000000001</v>
      </c>
      <c r="F77" s="54" t="s">
        <v>11</v>
      </c>
      <c r="G77" s="55">
        <v>0</v>
      </c>
      <c r="H77" s="55">
        <v>0</v>
      </c>
      <c r="I77" s="55">
        <f t="shared" si="4"/>
        <v>0</v>
      </c>
      <c r="J77" s="55">
        <f t="shared" si="5"/>
        <v>0</v>
      </c>
      <c r="K77" s="55">
        <f t="shared" si="6"/>
        <v>0</v>
      </c>
      <c r="L77" s="60">
        <f t="shared" si="7"/>
        <v>0</v>
      </c>
      <c r="M77" s="21"/>
    </row>
    <row r="78" spans="1:13" s="1" customFormat="1" ht="9" x14ac:dyDescent="0.15">
      <c r="A78" s="141"/>
      <c r="B78" s="148"/>
      <c r="C78" s="115" t="s">
        <v>156</v>
      </c>
      <c r="D78" s="116" t="s">
        <v>1355</v>
      </c>
      <c r="E78" s="55">
        <v>9.08</v>
      </c>
      <c r="F78" s="54" t="s">
        <v>11</v>
      </c>
      <c r="G78" s="55">
        <v>0</v>
      </c>
      <c r="H78" s="55">
        <v>0</v>
      </c>
      <c r="I78" s="55">
        <f t="shared" si="4"/>
        <v>0</v>
      </c>
      <c r="J78" s="55">
        <f t="shared" si="5"/>
        <v>0</v>
      </c>
      <c r="K78" s="55">
        <f t="shared" si="6"/>
        <v>0</v>
      </c>
      <c r="L78" s="60">
        <f t="shared" si="7"/>
        <v>0</v>
      </c>
      <c r="M78" s="21"/>
    </row>
    <row r="79" spans="1:13" s="1" customFormat="1" ht="18" x14ac:dyDescent="0.15">
      <c r="A79" s="144"/>
      <c r="B79" s="148"/>
      <c r="C79" s="115" t="s">
        <v>157</v>
      </c>
      <c r="D79" s="116" t="s">
        <v>1356</v>
      </c>
      <c r="E79" s="55">
        <v>1136.25</v>
      </c>
      <c r="F79" s="54" t="s">
        <v>11</v>
      </c>
      <c r="G79" s="55">
        <v>0</v>
      </c>
      <c r="H79" s="55">
        <v>0</v>
      </c>
      <c r="I79" s="55">
        <f t="shared" si="4"/>
        <v>0</v>
      </c>
      <c r="J79" s="55">
        <f t="shared" si="5"/>
        <v>0</v>
      </c>
      <c r="K79" s="55">
        <f t="shared" si="6"/>
        <v>0</v>
      </c>
      <c r="L79" s="60">
        <f t="shared" si="7"/>
        <v>0</v>
      </c>
      <c r="M79" s="21"/>
    </row>
    <row r="80" spans="1:13" s="1" customFormat="1" ht="9" x14ac:dyDescent="0.15">
      <c r="A80" s="144"/>
      <c r="B80" s="148"/>
      <c r="C80" s="115" t="s">
        <v>158</v>
      </c>
      <c r="D80" s="116" t="s">
        <v>1139</v>
      </c>
      <c r="E80" s="55">
        <v>89.69</v>
      </c>
      <c r="F80" s="54" t="s">
        <v>11</v>
      </c>
      <c r="G80" s="55">
        <v>0</v>
      </c>
      <c r="H80" s="55">
        <v>0</v>
      </c>
      <c r="I80" s="55">
        <f t="shared" si="4"/>
        <v>0</v>
      </c>
      <c r="J80" s="55">
        <f t="shared" si="5"/>
        <v>0</v>
      </c>
      <c r="K80" s="55">
        <f t="shared" si="6"/>
        <v>0</v>
      </c>
      <c r="L80" s="60">
        <f t="shared" si="7"/>
        <v>0</v>
      </c>
      <c r="M80" s="21"/>
    </row>
    <row r="81" spans="1:13" s="1" customFormat="1" ht="9" x14ac:dyDescent="0.15">
      <c r="A81" s="144"/>
      <c r="B81" s="148"/>
      <c r="C81" s="115" t="s">
        <v>159</v>
      </c>
      <c r="D81" s="116" t="s">
        <v>1357</v>
      </c>
      <c r="E81" s="55">
        <v>12.4</v>
      </c>
      <c r="F81" s="54" t="s">
        <v>12</v>
      </c>
      <c r="G81" s="55">
        <v>0</v>
      </c>
      <c r="H81" s="55">
        <v>0</v>
      </c>
      <c r="I81" s="55">
        <f t="shared" si="4"/>
        <v>0</v>
      </c>
      <c r="J81" s="55">
        <f t="shared" si="5"/>
        <v>0</v>
      </c>
      <c r="K81" s="55">
        <f t="shared" si="6"/>
        <v>0</v>
      </c>
      <c r="L81" s="60">
        <f t="shared" si="7"/>
        <v>0</v>
      </c>
      <c r="M81" s="21"/>
    </row>
    <row r="82" spans="1:13" s="1" customFormat="1" ht="18" x14ac:dyDescent="0.15">
      <c r="A82" s="144"/>
      <c r="B82" s="148"/>
      <c r="C82" s="115" t="s">
        <v>160</v>
      </c>
      <c r="D82" s="116" t="s">
        <v>1358</v>
      </c>
      <c r="E82" s="55">
        <v>39</v>
      </c>
      <c r="F82" s="54" t="s">
        <v>53</v>
      </c>
      <c r="G82" s="55">
        <v>0</v>
      </c>
      <c r="H82" s="55">
        <v>0</v>
      </c>
      <c r="I82" s="55">
        <f t="shared" si="4"/>
        <v>0</v>
      </c>
      <c r="J82" s="55">
        <f t="shared" si="5"/>
        <v>0</v>
      </c>
      <c r="K82" s="55">
        <f t="shared" si="6"/>
        <v>0</v>
      </c>
      <c r="L82" s="60">
        <f t="shared" si="7"/>
        <v>0</v>
      </c>
      <c r="M82" s="21"/>
    </row>
    <row r="83" spans="1:13" s="1" customFormat="1" ht="18" x14ac:dyDescent="0.15">
      <c r="A83" s="144"/>
      <c r="B83" s="148"/>
      <c r="C83" s="115" t="s">
        <v>161</v>
      </c>
      <c r="D83" s="116" t="s">
        <v>1359</v>
      </c>
      <c r="E83" s="55">
        <v>27.72</v>
      </c>
      <c r="F83" s="54" t="s">
        <v>11</v>
      </c>
      <c r="G83" s="55">
        <v>0</v>
      </c>
      <c r="H83" s="55">
        <v>0</v>
      </c>
      <c r="I83" s="55">
        <f t="shared" si="4"/>
        <v>0</v>
      </c>
      <c r="J83" s="55">
        <f t="shared" si="5"/>
        <v>0</v>
      </c>
      <c r="K83" s="55">
        <f t="shared" si="6"/>
        <v>0</v>
      </c>
      <c r="L83" s="60">
        <f t="shared" si="7"/>
        <v>0</v>
      </c>
      <c r="M83" s="21"/>
    </row>
    <row r="84" spans="1:13" s="8" customFormat="1" ht="9" x14ac:dyDescent="0.15">
      <c r="A84" s="140"/>
      <c r="B84" s="140"/>
      <c r="C84" s="115" t="s">
        <v>162</v>
      </c>
      <c r="D84" s="116" t="s">
        <v>1360</v>
      </c>
      <c r="E84" s="55">
        <v>35.53</v>
      </c>
      <c r="F84" s="54" t="s">
        <v>11</v>
      </c>
      <c r="G84" s="55">
        <v>0</v>
      </c>
      <c r="H84" s="55">
        <v>0</v>
      </c>
      <c r="I84" s="55">
        <f t="shared" si="4"/>
        <v>0</v>
      </c>
      <c r="J84" s="55">
        <f t="shared" si="5"/>
        <v>0</v>
      </c>
      <c r="K84" s="55">
        <f t="shared" si="6"/>
        <v>0</v>
      </c>
      <c r="L84" s="60">
        <f t="shared" si="7"/>
        <v>0</v>
      </c>
      <c r="M84" s="21"/>
    </row>
    <row r="85" spans="1:13" s="8" customFormat="1" ht="18" x14ac:dyDescent="0.15">
      <c r="A85" s="142"/>
      <c r="B85" s="142"/>
      <c r="C85" s="115" t="s">
        <v>163</v>
      </c>
      <c r="D85" s="116" t="s">
        <v>1361</v>
      </c>
      <c r="E85" s="55">
        <v>25.85</v>
      </c>
      <c r="F85" s="54" t="s">
        <v>48</v>
      </c>
      <c r="G85" s="55">
        <v>0</v>
      </c>
      <c r="H85" s="55">
        <v>0</v>
      </c>
      <c r="I85" s="55">
        <f t="shared" si="4"/>
        <v>0</v>
      </c>
      <c r="J85" s="55">
        <f t="shared" si="5"/>
        <v>0</v>
      </c>
      <c r="K85" s="55">
        <f t="shared" si="6"/>
        <v>0</v>
      </c>
      <c r="L85" s="60">
        <f t="shared" si="7"/>
        <v>0</v>
      </c>
      <c r="M85" s="21"/>
    </row>
    <row r="86" spans="1:13" s="8" customFormat="1" ht="18" x14ac:dyDescent="0.15">
      <c r="A86" s="140"/>
      <c r="B86" s="140"/>
      <c r="C86" s="115" t="s">
        <v>164</v>
      </c>
      <c r="D86" s="116" t="s">
        <v>1362</v>
      </c>
      <c r="E86" s="55">
        <v>1</v>
      </c>
      <c r="F86" s="54" t="s">
        <v>1275</v>
      </c>
      <c r="G86" s="55">
        <v>0</v>
      </c>
      <c r="H86" s="55">
        <v>0</v>
      </c>
      <c r="I86" s="55">
        <f t="shared" si="4"/>
        <v>0</v>
      </c>
      <c r="J86" s="55">
        <f t="shared" si="5"/>
        <v>0</v>
      </c>
      <c r="K86" s="55">
        <f t="shared" si="6"/>
        <v>0</v>
      </c>
      <c r="L86" s="60">
        <f t="shared" si="7"/>
        <v>0</v>
      </c>
      <c r="M86" s="21"/>
    </row>
    <row r="87" spans="1:13" s="8" customFormat="1" ht="18" x14ac:dyDescent="0.15">
      <c r="A87" s="140"/>
      <c r="B87" s="140"/>
      <c r="C87" s="115" t="s">
        <v>165</v>
      </c>
      <c r="D87" s="116" t="s">
        <v>1363</v>
      </c>
      <c r="E87" s="55">
        <v>45.53</v>
      </c>
      <c r="F87" s="54" t="s">
        <v>11</v>
      </c>
      <c r="G87" s="55">
        <v>0</v>
      </c>
      <c r="H87" s="55">
        <v>0</v>
      </c>
      <c r="I87" s="55">
        <f t="shared" si="4"/>
        <v>0</v>
      </c>
      <c r="J87" s="55">
        <f t="shared" si="5"/>
        <v>0</v>
      </c>
      <c r="K87" s="55">
        <f t="shared" si="6"/>
        <v>0</v>
      </c>
      <c r="L87" s="60">
        <f t="shared" si="7"/>
        <v>0</v>
      </c>
      <c r="M87" s="21"/>
    </row>
    <row r="88" spans="1:13" s="8" customFormat="1" ht="9" x14ac:dyDescent="0.15">
      <c r="A88" s="140"/>
      <c r="B88" s="140"/>
      <c r="C88" s="115" t="s">
        <v>166</v>
      </c>
      <c r="D88" s="116" t="s">
        <v>1364</v>
      </c>
      <c r="E88" s="55">
        <v>1937.5</v>
      </c>
      <c r="F88" s="54" t="s">
        <v>12</v>
      </c>
      <c r="G88" s="55">
        <v>0</v>
      </c>
      <c r="H88" s="55">
        <v>0</v>
      </c>
      <c r="I88" s="55">
        <f t="shared" si="4"/>
        <v>0</v>
      </c>
      <c r="J88" s="55">
        <f t="shared" si="5"/>
        <v>0</v>
      </c>
      <c r="K88" s="55">
        <f t="shared" si="6"/>
        <v>0</v>
      </c>
      <c r="L88" s="60">
        <f t="shared" si="7"/>
        <v>0</v>
      </c>
      <c r="M88" s="21"/>
    </row>
    <row r="89" spans="1:13" s="8" customFormat="1" ht="9" x14ac:dyDescent="0.15">
      <c r="A89" s="140"/>
      <c r="B89" s="140"/>
      <c r="C89" s="115" t="s">
        <v>167</v>
      </c>
      <c r="D89" s="116" t="s">
        <v>1365</v>
      </c>
      <c r="E89" s="55">
        <v>680</v>
      </c>
      <c r="F89" s="54" t="s">
        <v>53</v>
      </c>
      <c r="G89" s="55">
        <v>0</v>
      </c>
      <c r="H89" s="55">
        <v>0</v>
      </c>
      <c r="I89" s="55">
        <f t="shared" si="4"/>
        <v>0</v>
      </c>
      <c r="J89" s="55">
        <f t="shared" si="5"/>
        <v>0</v>
      </c>
      <c r="K89" s="55">
        <f t="shared" si="6"/>
        <v>0</v>
      </c>
      <c r="L89" s="60">
        <f t="shared" si="7"/>
        <v>0</v>
      </c>
      <c r="M89" s="21"/>
    </row>
    <row r="90" spans="1:13" s="8" customFormat="1" ht="9" x14ac:dyDescent="0.15">
      <c r="A90" s="140"/>
      <c r="B90" s="140"/>
      <c r="C90" s="115" t="s">
        <v>168</v>
      </c>
      <c r="D90" s="116" t="s">
        <v>1366</v>
      </c>
      <c r="E90" s="55">
        <v>253.52</v>
      </c>
      <c r="F90" s="54" t="s">
        <v>12</v>
      </c>
      <c r="G90" s="55">
        <v>0</v>
      </c>
      <c r="H90" s="55">
        <v>0</v>
      </c>
      <c r="I90" s="55">
        <f t="shared" si="4"/>
        <v>0</v>
      </c>
      <c r="J90" s="55">
        <f t="shared" si="5"/>
        <v>0</v>
      </c>
      <c r="K90" s="55">
        <f t="shared" si="6"/>
        <v>0</v>
      </c>
      <c r="L90" s="60">
        <f t="shared" si="7"/>
        <v>0</v>
      </c>
      <c r="M90" s="21"/>
    </row>
    <row r="91" spans="1:13" s="114" customFormat="1" ht="18" x14ac:dyDescent="0.15">
      <c r="A91" s="145"/>
      <c r="B91" s="145"/>
      <c r="C91" s="115" t="s">
        <v>169</v>
      </c>
      <c r="D91" s="116" t="s">
        <v>1367</v>
      </c>
      <c r="E91" s="55">
        <v>77.03</v>
      </c>
      <c r="F91" s="54" t="s">
        <v>12</v>
      </c>
      <c r="G91" s="55">
        <v>0</v>
      </c>
      <c r="H91" s="55">
        <v>0</v>
      </c>
      <c r="I91" s="55">
        <f t="shared" si="4"/>
        <v>0</v>
      </c>
      <c r="J91" s="55">
        <f t="shared" si="5"/>
        <v>0</v>
      </c>
      <c r="K91" s="55">
        <f t="shared" si="6"/>
        <v>0</v>
      </c>
      <c r="L91" s="60">
        <f t="shared" si="7"/>
        <v>0</v>
      </c>
      <c r="M91" s="113"/>
    </row>
    <row r="92" spans="1:13" s="114" customFormat="1" ht="9" x14ac:dyDescent="0.15">
      <c r="A92" s="145"/>
      <c r="B92" s="145"/>
      <c r="C92" s="67"/>
      <c r="D92" s="82" t="s">
        <v>13</v>
      </c>
      <c r="E92" s="55"/>
      <c r="F92" s="54" t="s">
        <v>61</v>
      </c>
      <c r="G92" s="55"/>
      <c r="H92" s="55"/>
      <c r="I92" s="55"/>
      <c r="J92" s="64">
        <f>SUM(J65:J91)</f>
        <v>0</v>
      </c>
      <c r="K92" s="64">
        <f>SUM(K65:K91)</f>
        <v>0</v>
      </c>
      <c r="L92" s="83">
        <f>J92+K92</f>
        <v>0</v>
      </c>
      <c r="M92" s="113"/>
    </row>
    <row r="93" spans="1:13" s="114" customFormat="1" ht="9" x14ac:dyDescent="0.15">
      <c r="A93" s="145"/>
      <c r="B93" s="145"/>
      <c r="C93" s="150"/>
      <c r="D93" s="30"/>
      <c r="E93" s="65"/>
      <c r="F93" s="65" t="s">
        <v>61</v>
      </c>
      <c r="G93" s="65"/>
      <c r="H93" s="65"/>
      <c r="I93" s="65"/>
      <c r="J93" s="65"/>
      <c r="K93" s="65"/>
      <c r="L93" s="66"/>
      <c r="M93" s="113"/>
    </row>
    <row r="94" spans="1:13" s="8" customFormat="1" ht="9" x14ac:dyDescent="0.15">
      <c r="A94" s="142"/>
      <c r="B94" s="142"/>
      <c r="C94" s="151" t="s">
        <v>35</v>
      </c>
      <c r="D94" s="73" t="s">
        <v>1140</v>
      </c>
      <c r="E94" s="55"/>
      <c r="F94" s="54"/>
      <c r="G94" s="55"/>
      <c r="H94" s="55"/>
      <c r="I94" s="55"/>
      <c r="J94" s="55"/>
      <c r="K94" s="55"/>
      <c r="L94" s="60"/>
      <c r="M94" s="26"/>
    </row>
    <row r="95" spans="1:13" s="8" customFormat="1" ht="9" x14ac:dyDescent="0.15">
      <c r="A95" s="142"/>
      <c r="B95" s="142"/>
      <c r="C95" s="68" t="s">
        <v>170</v>
      </c>
      <c r="D95" s="161" t="s">
        <v>1141</v>
      </c>
      <c r="E95" s="55"/>
      <c r="F95" s="54"/>
      <c r="G95" s="55"/>
      <c r="H95" s="55"/>
      <c r="I95" s="55"/>
      <c r="J95" s="55"/>
      <c r="K95" s="55"/>
      <c r="L95" s="60"/>
      <c r="M95" s="26"/>
    </row>
    <row r="96" spans="1:13" s="114" customFormat="1" ht="9" x14ac:dyDescent="0.15">
      <c r="A96" s="145"/>
      <c r="B96" s="145"/>
      <c r="C96" s="68" t="s">
        <v>171</v>
      </c>
      <c r="D96" s="161" t="s">
        <v>1368</v>
      </c>
      <c r="E96" s="55"/>
      <c r="F96" s="54"/>
      <c r="G96" s="55"/>
      <c r="H96" s="55"/>
      <c r="I96" s="55"/>
      <c r="J96" s="55"/>
      <c r="K96" s="55"/>
      <c r="L96" s="60"/>
      <c r="M96" s="113"/>
    </row>
    <row r="97" spans="1:13" s="8" customFormat="1" ht="18" x14ac:dyDescent="0.15">
      <c r="A97" s="140"/>
      <c r="B97" s="140"/>
      <c r="C97" s="115" t="s">
        <v>172</v>
      </c>
      <c r="D97" s="116" t="s">
        <v>1369</v>
      </c>
      <c r="E97" s="55">
        <v>109.57</v>
      </c>
      <c r="F97" s="54" t="s">
        <v>48</v>
      </c>
      <c r="G97" s="55">
        <v>0</v>
      </c>
      <c r="H97" s="55">
        <v>0</v>
      </c>
      <c r="I97" s="55">
        <f t="shared" si="4"/>
        <v>0</v>
      </c>
      <c r="J97" s="55">
        <f t="shared" si="5"/>
        <v>0</v>
      </c>
      <c r="K97" s="55">
        <f t="shared" si="6"/>
        <v>0</v>
      </c>
      <c r="L97" s="60">
        <f t="shared" si="7"/>
        <v>0</v>
      </c>
      <c r="M97" s="21"/>
    </row>
    <row r="98" spans="1:13" s="8" customFormat="1" ht="18" x14ac:dyDescent="0.15">
      <c r="A98" s="142"/>
      <c r="B98" s="142"/>
      <c r="C98" s="115" t="s">
        <v>173</v>
      </c>
      <c r="D98" s="116" t="s">
        <v>1370</v>
      </c>
      <c r="E98" s="55">
        <v>63.88</v>
      </c>
      <c r="F98" s="54" t="s">
        <v>48</v>
      </c>
      <c r="G98" s="55">
        <v>0</v>
      </c>
      <c r="H98" s="55">
        <v>0</v>
      </c>
      <c r="I98" s="55">
        <f t="shared" si="4"/>
        <v>0</v>
      </c>
      <c r="J98" s="55">
        <f t="shared" si="5"/>
        <v>0</v>
      </c>
      <c r="K98" s="55">
        <f t="shared" si="6"/>
        <v>0</v>
      </c>
      <c r="L98" s="60">
        <f t="shared" si="7"/>
        <v>0</v>
      </c>
      <c r="M98" s="21"/>
    </row>
    <row r="99" spans="1:13" s="8" customFormat="1" ht="18" x14ac:dyDescent="0.15">
      <c r="A99" s="140"/>
      <c r="B99" s="140"/>
      <c r="C99" s="115" t="s">
        <v>174</v>
      </c>
      <c r="D99" s="116" t="s">
        <v>1371</v>
      </c>
      <c r="E99" s="55">
        <v>146.12</v>
      </c>
      <c r="F99" s="54" t="s">
        <v>48</v>
      </c>
      <c r="G99" s="55">
        <v>0</v>
      </c>
      <c r="H99" s="55">
        <v>0</v>
      </c>
      <c r="I99" s="55">
        <f t="shared" si="4"/>
        <v>0</v>
      </c>
      <c r="J99" s="55">
        <f t="shared" si="5"/>
        <v>0</v>
      </c>
      <c r="K99" s="55">
        <f t="shared" si="6"/>
        <v>0</v>
      </c>
      <c r="L99" s="60">
        <f t="shared" si="7"/>
        <v>0</v>
      </c>
      <c r="M99" s="21"/>
    </row>
    <row r="100" spans="1:13" s="8" customFormat="1" ht="27" x14ac:dyDescent="0.15">
      <c r="A100" s="140"/>
      <c r="B100" s="140"/>
      <c r="C100" s="115" t="s">
        <v>175</v>
      </c>
      <c r="D100" s="116" t="s">
        <v>1372</v>
      </c>
      <c r="E100" s="55">
        <v>73.489999999999995</v>
      </c>
      <c r="F100" s="54" t="s">
        <v>11</v>
      </c>
      <c r="G100" s="55">
        <v>0</v>
      </c>
      <c r="H100" s="55">
        <v>0</v>
      </c>
      <c r="I100" s="55">
        <f t="shared" si="4"/>
        <v>0</v>
      </c>
      <c r="J100" s="55">
        <f t="shared" si="5"/>
        <v>0</v>
      </c>
      <c r="K100" s="55">
        <f t="shared" si="6"/>
        <v>0</v>
      </c>
      <c r="L100" s="60">
        <f t="shared" si="7"/>
        <v>0</v>
      </c>
      <c r="M100" s="21"/>
    </row>
    <row r="101" spans="1:13" s="8" customFormat="1" ht="18" x14ac:dyDescent="0.15">
      <c r="A101" s="140"/>
      <c r="B101" s="140"/>
      <c r="C101" s="115" t="s">
        <v>176</v>
      </c>
      <c r="D101" s="116" t="s">
        <v>1373</v>
      </c>
      <c r="E101" s="55">
        <v>73.489999999999995</v>
      </c>
      <c r="F101" s="54" t="s">
        <v>11</v>
      </c>
      <c r="G101" s="55">
        <v>0</v>
      </c>
      <c r="H101" s="55">
        <v>0</v>
      </c>
      <c r="I101" s="55">
        <f t="shared" si="4"/>
        <v>0</v>
      </c>
      <c r="J101" s="55">
        <f t="shared" si="5"/>
        <v>0</v>
      </c>
      <c r="K101" s="55">
        <f t="shared" si="6"/>
        <v>0</v>
      </c>
      <c r="L101" s="60">
        <f t="shared" si="7"/>
        <v>0</v>
      </c>
      <c r="M101" s="21"/>
    </row>
    <row r="102" spans="1:13" s="8" customFormat="1" ht="27" x14ac:dyDescent="0.15">
      <c r="A102" s="140"/>
      <c r="B102" s="140"/>
      <c r="C102" s="115" t="s">
        <v>177</v>
      </c>
      <c r="D102" s="116" t="s">
        <v>1374</v>
      </c>
      <c r="E102" s="55">
        <v>70.69</v>
      </c>
      <c r="F102" s="54" t="s">
        <v>48</v>
      </c>
      <c r="G102" s="55">
        <v>0</v>
      </c>
      <c r="H102" s="55">
        <v>0</v>
      </c>
      <c r="I102" s="55">
        <f t="shared" si="4"/>
        <v>0</v>
      </c>
      <c r="J102" s="55">
        <f t="shared" si="5"/>
        <v>0</v>
      </c>
      <c r="K102" s="55">
        <f t="shared" si="6"/>
        <v>0</v>
      </c>
      <c r="L102" s="60">
        <f t="shared" si="7"/>
        <v>0</v>
      </c>
      <c r="M102" s="21"/>
    </row>
    <row r="103" spans="1:13" s="8" customFormat="1" ht="18" x14ac:dyDescent="0.15">
      <c r="A103" s="140"/>
      <c r="B103" s="140"/>
      <c r="C103" s="115" t="s">
        <v>178</v>
      </c>
      <c r="D103" s="116" t="s">
        <v>1375</v>
      </c>
      <c r="E103" s="55">
        <v>2120.6999999999998</v>
      </c>
      <c r="F103" s="54" t="s">
        <v>1277</v>
      </c>
      <c r="G103" s="55">
        <v>0</v>
      </c>
      <c r="H103" s="55">
        <v>0</v>
      </c>
      <c r="I103" s="55">
        <f t="shared" si="4"/>
        <v>0</v>
      </c>
      <c r="J103" s="55">
        <f t="shared" si="5"/>
        <v>0</v>
      </c>
      <c r="K103" s="55">
        <f t="shared" si="6"/>
        <v>0</v>
      </c>
      <c r="L103" s="60">
        <f t="shared" si="7"/>
        <v>0</v>
      </c>
      <c r="M103" s="21"/>
    </row>
    <row r="104" spans="1:13" s="8" customFormat="1" ht="9" x14ac:dyDescent="0.15">
      <c r="A104" s="142"/>
      <c r="B104" s="142"/>
      <c r="C104" s="68" t="s">
        <v>179</v>
      </c>
      <c r="D104" s="161" t="s">
        <v>1376</v>
      </c>
      <c r="E104" s="55"/>
      <c r="F104" s="54"/>
      <c r="G104" s="55"/>
      <c r="H104" s="55"/>
      <c r="I104" s="55"/>
      <c r="J104" s="55"/>
      <c r="K104" s="55"/>
      <c r="L104" s="60"/>
      <c r="M104" s="21"/>
    </row>
    <row r="105" spans="1:13" s="8" customFormat="1" ht="18" x14ac:dyDescent="0.15">
      <c r="A105" s="140"/>
      <c r="B105" s="140"/>
      <c r="C105" s="115" t="s">
        <v>180</v>
      </c>
      <c r="D105" s="116" t="s">
        <v>1377</v>
      </c>
      <c r="E105" s="55">
        <v>58.2</v>
      </c>
      <c r="F105" s="54" t="s">
        <v>11</v>
      </c>
      <c r="G105" s="55">
        <v>0</v>
      </c>
      <c r="H105" s="55">
        <v>0</v>
      </c>
      <c r="I105" s="55">
        <f t="shared" si="4"/>
        <v>0</v>
      </c>
      <c r="J105" s="55">
        <f t="shared" si="5"/>
        <v>0</v>
      </c>
      <c r="K105" s="55">
        <f t="shared" si="6"/>
        <v>0</v>
      </c>
      <c r="L105" s="60">
        <f t="shared" si="7"/>
        <v>0</v>
      </c>
      <c r="M105" s="21"/>
    </row>
    <row r="106" spans="1:13" s="8" customFormat="1" ht="18" x14ac:dyDescent="0.15">
      <c r="A106" s="140"/>
      <c r="B106" s="140"/>
      <c r="C106" s="115" t="s">
        <v>181</v>
      </c>
      <c r="D106" s="116" t="s">
        <v>1378</v>
      </c>
      <c r="E106" s="55">
        <v>448.3</v>
      </c>
      <c r="F106" s="54" t="s">
        <v>51</v>
      </c>
      <c r="G106" s="55">
        <v>0</v>
      </c>
      <c r="H106" s="55">
        <v>0</v>
      </c>
      <c r="I106" s="55">
        <f t="shared" si="4"/>
        <v>0</v>
      </c>
      <c r="J106" s="55">
        <f t="shared" si="5"/>
        <v>0</v>
      </c>
      <c r="K106" s="55">
        <f t="shared" si="6"/>
        <v>0</v>
      </c>
      <c r="L106" s="60">
        <f t="shared" si="7"/>
        <v>0</v>
      </c>
      <c r="M106" s="21"/>
    </row>
    <row r="107" spans="1:13" s="8" customFormat="1" ht="18" x14ac:dyDescent="0.15">
      <c r="A107" s="140"/>
      <c r="B107" s="140"/>
      <c r="C107" s="115" t="s">
        <v>182</v>
      </c>
      <c r="D107" s="116" t="s">
        <v>1379</v>
      </c>
      <c r="E107" s="55">
        <v>11.5</v>
      </c>
      <c r="F107" s="54" t="s">
        <v>51</v>
      </c>
      <c r="G107" s="55">
        <v>0</v>
      </c>
      <c r="H107" s="55">
        <v>0</v>
      </c>
      <c r="I107" s="55">
        <f t="shared" si="4"/>
        <v>0</v>
      </c>
      <c r="J107" s="55">
        <f t="shared" si="5"/>
        <v>0</v>
      </c>
      <c r="K107" s="55">
        <f t="shared" si="6"/>
        <v>0</v>
      </c>
      <c r="L107" s="60">
        <f t="shared" si="7"/>
        <v>0</v>
      </c>
      <c r="M107" s="21"/>
    </row>
    <row r="108" spans="1:13" s="8" customFormat="1" ht="18" x14ac:dyDescent="0.15">
      <c r="A108" s="140"/>
      <c r="B108" s="140"/>
      <c r="C108" s="115" t="s">
        <v>183</v>
      </c>
      <c r="D108" s="116" t="s">
        <v>1380</v>
      </c>
      <c r="E108" s="55">
        <v>14.7</v>
      </c>
      <c r="F108" s="54" t="s">
        <v>48</v>
      </c>
      <c r="G108" s="55">
        <v>0</v>
      </c>
      <c r="H108" s="55">
        <v>0</v>
      </c>
      <c r="I108" s="55">
        <f t="shared" si="4"/>
        <v>0</v>
      </c>
      <c r="J108" s="55">
        <f t="shared" si="5"/>
        <v>0</v>
      </c>
      <c r="K108" s="55">
        <f t="shared" si="6"/>
        <v>0</v>
      </c>
      <c r="L108" s="60">
        <f t="shared" si="7"/>
        <v>0</v>
      </c>
      <c r="M108" s="21"/>
    </row>
    <row r="109" spans="1:13" s="8" customFormat="1" ht="9" x14ac:dyDescent="0.15">
      <c r="A109" s="140"/>
      <c r="B109" s="140"/>
      <c r="C109" s="68" t="s">
        <v>184</v>
      </c>
      <c r="D109" s="161" t="s">
        <v>1381</v>
      </c>
      <c r="E109" s="55"/>
      <c r="F109" s="54"/>
      <c r="G109" s="55"/>
      <c r="H109" s="55"/>
      <c r="I109" s="55"/>
      <c r="J109" s="55"/>
      <c r="K109" s="55"/>
      <c r="L109" s="60"/>
      <c r="M109" s="21"/>
    </row>
    <row r="110" spans="1:13" s="8" customFormat="1" ht="27" x14ac:dyDescent="0.15">
      <c r="A110" s="140"/>
      <c r="B110" s="140"/>
      <c r="C110" s="115" t="s">
        <v>185</v>
      </c>
      <c r="D110" s="116" t="s">
        <v>1382</v>
      </c>
      <c r="E110" s="55">
        <v>74</v>
      </c>
      <c r="F110" s="54" t="s">
        <v>11</v>
      </c>
      <c r="G110" s="55">
        <v>0</v>
      </c>
      <c r="H110" s="55">
        <v>0</v>
      </c>
      <c r="I110" s="55">
        <f t="shared" si="4"/>
        <v>0</v>
      </c>
      <c r="J110" s="55">
        <f t="shared" si="5"/>
        <v>0</v>
      </c>
      <c r="K110" s="55">
        <f t="shared" si="6"/>
        <v>0</v>
      </c>
      <c r="L110" s="60">
        <f t="shared" si="7"/>
        <v>0</v>
      </c>
      <c r="M110" s="21"/>
    </row>
    <row r="111" spans="1:13" s="8" customFormat="1" ht="18" x14ac:dyDescent="0.15">
      <c r="A111" s="140"/>
      <c r="B111" s="140"/>
      <c r="C111" s="115" t="s">
        <v>186</v>
      </c>
      <c r="D111" s="116" t="s">
        <v>1383</v>
      </c>
      <c r="E111" s="55">
        <v>229.7</v>
      </c>
      <c r="F111" s="54" t="s">
        <v>51</v>
      </c>
      <c r="G111" s="55">
        <v>0</v>
      </c>
      <c r="H111" s="55">
        <v>0</v>
      </c>
      <c r="I111" s="55">
        <f t="shared" si="4"/>
        <v>0</v>
      </c>
      <c r="J111" s="55">
        <f t="shared" si="5"/>
        <v>0</v>
      </c>
      <c r="K111" s="55">
        <f t="shared" si="6"/>
        <v>0</v>
      </c>
      <c r="L111" s="60">
        <f t="shared" si="7"/>
        <v>0</v>
      </c>
      <c r="M111" s="21"/>
    </row>
    <row r="112" spans="1:13" s="8" customFormat="1" ht="18" x14ac:dyDescent="0.15">
      <c r="A112" s="140"/>
      <c r="B112" s="140"/>
      <c r="C112" s="115" t="s">
        <v>187</v>
      </c>
      <c r="D112" s="116" t="s">
        <v>1384</v>
      </c>
      <c r="E112" s="55">
        <v>413.5</v>
      </c>
      <c r="F112" s="54" t="s">
        <v>51</v>
      </c>
      <c r="G112" s="55">
        <v>0</v>
      </c>
      <c r="H112" s="55">
        <v>0</v>
      </c>
      <c r="I112" s="55">
        <f t="shared" si="4"/>
        <v>0</v>
      </c>
      <c r="J112" s="55">
        <f t="shared" si="5"/>
        <v>0</v>
      </c>
      <c r="K112" s="55">
        <f t="shared" si="6"/>
        <v>0</v>
      </c>
      <c r="L112" s="60">
        <f t="shared" si="7"/>
        <v>0</v>
      </c>
      <c r="M112" s="21"/>
    </row>
    <row r="113" spans="1:13" s="8" customFormat="1" ht="18" x14ac:dyDescent="0.15">
      <c r="A113" s="140"/>
      <c r="B113" s="140"/>
      <c r="C113" s="115" t="s">
        <v>188</v>
      </c>
      <c r="D113" s="116" t="s">
        <v>1385</v>
      </c>
      <c r="E113" s="55">
        <v>58</v>
      </c>
      <c r="F113" s="54" t="s">
        <v>51</v>
      </c>
      <c r="G113" s="55">
        <v>0</v>
      </c>
      <c r="H113" s="55">
        <v>0</v>
      </c>
      <c r="I113" s="55">
        <f t="shared" si="4"/>
        <v>0</v>
      </c>
      <c r="J113" s="55">
        <f t="shared" si="5"/>
        <v>0</v>
      </c>
      <c r="K113" s="55">
        <f t="shared" si="6"/>
        <v>0</v>
      </c>
      <c r="L113" s="60">
        <f t="shared" si="7"/>
        <v>0</v>
      </c>
      <c r="M113" s="21"/>
    </row>
    <row r="114" spans="1:13" s="8" customFormat="1" ht="27" x14ac:dyDescent="0.15">
      <c r="A114" s="140"/>
      <c r="B114" s="140"/>
      <c r="C114" s="115" t="s">
        <v>189</v>
      </c>
      <c r="D114" s="116" t="s">
        <v>1386</v>
      </c>
      <c r="E114" s="55">
        <v>7</v>
      </c>
      <c r="F114" s="54" t="s">
        <v>48</v>
      </c>
      <c r="G114" s="55">
        <v>0</v>
      </c>
      <c r="H114" s="55">
        <v>0</v>
      </c>
      <c r="I114" s="55">
        <f t="shared" si="4"/>
        <v>0</v>
      </c>
      <c r="J114" s="55">
        <f t="shared" si="5"/>
        <v>0</v>
      </c>
      <c r="K114" s="55">
        <f t="shared" si="6"/>
        <v>0</v>
      </c>
      <c r="L114" s="60">
        <f t="shared" si="7"/>
        <v>0</v>
      </c>
      <c r="M114" s="21"/>
    </row>
    <row r="115" spans="1:13" s="8" customFormat="1" ht="9" x14ac:dyDescent="0.15">
      <c r="A115" s="140"/>
      <c r="B115" s="140"/>
      <c r="C115" s="68" t="s">
        <v>190</v>
      </c>
      <c r="D115" s="161" t="s">
        <v>1387</v>
      </c>
      <c r="E115" s="55"/>
      <c r="F115" s="54"/>
      <c r="G115" s="55"/>
      <c r="H115" s="55"/>
      <c r="I115" s="55"/>
      <c r="J115" s="55"/>
      <c r="K115" s="55"/>
      <c r="L115" s="60"/>
      <c r="M115" s="21"/>
    </row>
    <row r="116" spans="1:13" s="8" customFormat="1" ht="18" x14ac:dyDescent="0.15">
      <c r="A116" s="140"/>
      <c r="B116" s="140"/>
      <c r="C116" s="115" t="s">
        <v>191</v>
      </c>
      <c r="D116" s="116" t="s">
        <v>1388</v>
      </c>
      <c r="E116" s="55">
        <v>501.5</v>
      </c>
      <c r="F116" s="54" t="s">
        <v>11</v>
      </c>
      <c r="G116" s="55">
        <v>0</v>
      </c>
      <c r="H116" s="55">
        <v>0</v>
      </c>
      <c r="I116" s="55">
        <f t="shared" si="4"/>
        <v>0</v>
      </c>
      <c r="J116" s="55">
        <f t="shared" si="5"/>
        <v>0</v>
      </c>
      <c r="K116" s="55">
        <f t="shared" si="6"/>
        <v>0</v>
      </c>
      <c r="L116" s="60">
        <f t="shared" si="7"/>
        <v>0</v>
      </c>
      <c r="M116" s="21"/>
    </row>
    <row r="117" spans="1:13" s="8" customFormat="1" ht="18" x14ac:dyDescent="0.15">
      <c r="A117" s="140"/>
      <c r="B117" s="140"/>
      <c r="C117" s="115" t="s">
        <v>192</v>
      </c>
      <c r="D117" s="116" t="s">
        <v>1389</v>
      </c>
      <c r="E117" s="55">
        <v>489.4</v>
      </c>
      <c r="F117" s="54" t="s">
        <v>51</v>
      </c>
      <c r="G117" s="55">
        <v>0</v>
      </c>
      <c r="H117" s="55">
        <v>0</v>
      </c>
      <c r="I117" s="55">
        <f t="shared" si="4"/>
        <v>0</v>
      </c>
      <c r="J117" s="55">
        <f t="shared" si="5"/>
        <v>0</v>
      </c>
      <c r="K117" s="55">
        <f t="shared" si="6"/>
        <v>0</v>
      </c>
      <c r="L117" s="60">
        <f t="shared" si="7"/>
        <v>0</v>
      </c>
      <c r="M117" s="21"/>
    </row>
    <row r="118" spans="1:13" s="8" customFormat="1" ht="18" x14ac:dyDescent="0.15">
      <c r="A118" s="140"/>
      <c r="B118" s="140"/>
      <c r="C118" s="115" t="s">
        <v>193</v>
      </c>
      <c r="D118" s="116" t="s">
        <v>1390</v>
      </c>
      <c r="E118" s="55">
        <v>92.6</v>
      </c>
      <c r="F118" s="54" t="s">
        <v>51</v>
      </c>
      <c r="G118" s="55">
        <v>0</v>
      </c>
      <c r="H118" s="55">
        <v>0</v>
      </c>
      <c r="I118" s="55">
        <f t="shared" si="4"/>
        <v>0</v>
      </c>
      <c r="J118" s="55">
        <f t="shared" si="5"/>
        <v>0</v>
      </c>
      <c r="K118" s="55">
        <f t="shared" si="6"/>
        <v>0</v>
      </c>
      <c r="L118" s="60">
        <f t="shared" si="7"/>
        <v>0</v>
      </c>
      <c r="M118" s="21"/>
    </row>
    <row r="119" spans="1:13" s="8" customFormat="1" ht="18" x14ac:dyDescent="0.15">
      <c r="A119" s="140"/>
      <c r="B119" s="140"/>
      <c r="C119" s="115" t="s">
        <v>194</v>
      </c>
      <c r="D119" s="116" t="s">
        <v>1378</v>
      </c>
      <c r="E119" s="55">
        <v>16.5</v>
      </c>
      <c r="F119" s="54" t="s">
        <v>51</v>
      </c>
      <c r="G119" s="55">
        <v>0</v>
      </c>
      <c r="H119" s="55">
        <v>0</v>
      </c>
      <c r="I119" s="55">
        <f t="shared" si="4"/>
        <v>0</v>
      </c>
      <c r="J119" s="55">
        <f t="shared" si="5"/>
        <v>0</v>
      </c>
      <c r="K119" s="55">
        <f t="shared" si="6"/>
        <v>0</v>
      </c>
      <c r="L119" s="60">
        <f t="shared" si="7"/>
        <v>0</v>
      </c>
      <c r="M119" s="21"/>
    </row>
    <row r="120" spans="1:13" s="8" customFormat="1" ht="18" x14ac:dyDescent="0.15">
      <c r="A120" s="140"/>
      <c r="B120" s="140"/>
      <c r="C120" s="115" t="s">
        <v>195</v>
      </c>
      <c r="D120" s="116" t="s">
        <v>1379</v>
      </c>
      <c r="E120" s="55">
        <v>33.1</v>
      </c>
      <c r="F120" s="54" t="s">
        <v>51</v>
      </c>
      <c r="G120" s="55">
        <v>0</v>
      </c>
      <c r="H120" s="55">
        <v>0</v>
      </c>
      <c r="I120" s="55">
        <f t="shared" si="4"/>
        <v>0</v>
      </c>
      <c r="J120" s="55">
        <f t="shared" si="5"/>
        <v>0</v>
      </c>
      <c r="K120" s="55">
        <f t="shared" si="6"/>
        <v>0</v>
      </c>
      <c r="L120" s="60">
        <f t="shared" si="7"/>
        <v>0</v>
      </c>
      <c r="M120" s="21"/>
    </row>
    <row r="121" spans="1:13" s="8" customFormat="1" ht="18" x14ac:dyDescent="0.15">
      <c r="A121" s="140"/>
      <c r="B121" s="140"/>
      <c r="C121" s="115" t="s">
        <v>196</v>
      </c>
      <c r="D121" s="116" t="s">
        <v>1391</v>
      </c>
      <c r="E121" s="55">
        <v>215.2</v>
      </c>
      <c r="F121" s="54" t="s">
        <v>51</v>
      </c>
      <c r="G121" s="55">
        <v>0</v>
      </c>
      <c r="H121" s="55">
        <v>0</v>
      </c>
      <c r="I121" s="55">
        <f t="shared" si="4"/>
        <v>0</v>
      </c>
      <c r="J121" s="55">
        <f t="shared" si="5"/>
        <v>0</v>
      </c>
      <c r="K121" s="55">
        <f t="shared" si="6"/>
        <v>0</v>
      </c>
      <c r="L121" s="60">
        <f t="shared" si="7"/>
        <v>0</v>
      </c>
      <c r="M121" s="21"/>
    </row>
    <row r="122" spans="1:13" s="8" customFormat="1" ht="18" x14ac:dyDescent="0.15">
      <c r="A122" s="140"/>
      <c r="B122" s="140"/>
      <c r="C122" s="115" t="s">
        <v>197</v>
      </c>
      <c r="D122" s="116" t="s">
        <v>1392</v>
      </c>
      <c r="E122" s="55">
        <v>2733.9</v>
      </c>
      <c r="F122" s="54" t="s">
        <v>51</v>
      </c>
      <c r="G122" s="55">
        <v>0</v>
      </c>
      <c r="H122" s="55">
        <v>0</v>
      </c>
      <c r="I122" s="55">
        <f t="shared" si="4"/>
        <v>0</v>
      </c>
      <c r="J122" s="55">
        <f t="shared" si="5"/>
        <v>0</v>
      </c>
      <c r="K122" s="55">
        <f t="shared" si="6"/>
        <v>0</v>
      </c>
      <c r="L122" s="60">
        <f t="shared" si="7"/>
        <v>0</v>
      </c>
      <c r="M122" s="21"/>
    </row>
    <row r="123" spans="1:13" s="8" customFormat="1" ht="27" x14ac:dyDescent="0.15">
      <c r="A123" s="140"/>
      <c r="B123" s="140"/>
      <c r="C123" s="115" t="s">
        <v>198</v>
      </c>
      <c r="D123" s="116" t="s">
        <v>1393</v>
      </c>
      <c r="E123" s="55">
        <v>41.2</v>
      </c>
      <c r="F123" s="54" t="s">
        <v>48</v>
      </c>
      <c r="G123" s="55">
        <v>0</v>
      </c>
      <c r="H123" s="55">
        <v>0</v>
      </c>
      <c r="I123" s="55">
        <f t="shared" si="4"/>
        <v>0</v>
      </c>
      <c r="J123" s="55">
        <f t="shared" si="5"/>
        <v>0</v>
      </c>
      <c r="K123" s="55">
        <f t="shared" si="6"/>
        <v>0</v>
      </c>
      <c r="L123" s="60">
        <f t="shared" si="7"/>
        <v>0</v>
      </c>
      <c r="M123" s="21"/>
    </row>
    <row r="124" spans="1:13" s="8" customFormat="1" ht="9" x14ac:dyDescent="0.15">
      <c r="A124" s="140"/>
      <c r="B124" s="140"/>
      <c r="C124" s="68" t="s">
        <v>199</v>
      </c>
      <c r="D124" s="161" t="s">
        <v>1394</v>
      </c>
      <c r="E124" s="55"/>
      <c r="F124" s="54"/>
      <c r="G124" s="55"/>
      <c r="H124" s="55"/>
      <c r="I124" s="55"/>
      <c r="J124" s="55"/>
      <c r="K124" s="55"/>
      <c r="L124" s="60"/>
      <c r="M124" s="21"/>
    </row>
    <row r="125" spans="1:13" s="8" customFormat="1" ht="27" x14ac:dyDescent="0.15">
      <c r="A125" s="140"/>
      <c r="B125" s="140"/>
      <c r="C125" s="115" t="s">
        <v>200</v>
      </c>
      <c r="D125" s="116" t="s">
        <v>1395</v>
      </c>
      <c r="E125" s="55">
        <v>28.4</v>
      </c>
      <c r="F125" s="54" t="s">
        <v>11</v>
      </c>
      <c r="G125" s="55">
        <v>0</v>
      </c>
      <c r="H125" s="55">
        <v>0</v>
      </c>
      <c r="I125" s="55">
        <f t="shared" si="4"/>
        <v>0</v>
      </c>
      <c r="J125" s="55">
        <f t="shared" si="5"/>
        <v>0</v>
      </c>
      <c r="K125" s="55">
        <f t="shared" si="6"/>
        <v>0</v>
      </c>
      <c r="L125" s="60">
        <f t="shared" si="7"/>
        <v>0</v>
      </c>
      <c r="M125" s="21"/>
    </row>
    <row r="126" spans="1:13" s="8" customFormat="1" ht="18" x14ac:dyDescent="0.15">
      <c r="A126" s="140"/>
      <c r="B126" s="140"/>
      <c r="C126" s="115" t="s">
        <v>201</v>
      </c>
      <c r="D126" s="116" t="s">
        <v>1396</v>
      </c>
      <c r="E126" s="55">
        <v>224.8</v>
      </c>
      <c r="F126" s="54" t="s">
        <v>51</v>
      </c>
      <c r="G126" s="55">
        <v>0</v>
      </c>
      <c r="H126" s="55">
        <v>0</v>
      </c>
      <c r="I126" s="55">
        <f t="shared" si="4"/>
        <v>0</v>
      </c>
      <c r="J126" s="55">
        <f t="shared" si="5"/>
        <v>0</v>
      </c>
      <c r="K126" s="55">
        <f t="shared" si="6"/>
        <v>0</v>
      </c>
      <c r="L126" s="60">
        <f t="shared" si="7"/>
        <v>0</v>
      </c>
      <c r="M126" s="21"/>
    </row>
    <row r="127" spans="1:13" s="8" customFormat="1" ht="18" x14ac:dyDescent="0.15">
      <c r="A127" s="140"/>
      <c r="B127" s="140"/>
      <c r="C127" s="115" t="s">
        <v>202</v>
      </c>
      <c r="D127" s="116" t="s">
        <v>1397</v>
      </c>
      <c r="E127" s="55">
        <v>4</v>
      </c>
      <c r="F127" s="54" t="s">
        <v>48</v>
      </c>
      <c r="G127" s="55">
        <v>0</v>
      </c>
      <c r="H127" s="55">
        <v>0</v>
      </c>
      <c r="I127" s="55">
        <f t="shared" si="4"/>
        <v>0</v>
      </c>
      <c r="J127" s="55">
        <f t="shared" si="5"/>
        <v>0</v>
      </c>
      <c r="K127" s="55">
        <f t="shared" si="6"/>
        <v>0</v>
      </c>
      <c r="L127" s="60">
        <f t="shared" si="7"/>
        <v>0</v>
      </c>
      <c r="M127" s="21"/>
    </row>
    <row r="128" spans="1:13" s="8" customFormat="1" ht="9" x14ac:dyDescent="0.15">
      <c r="A128" s="140"/>
      <c r="B128" s="140"/>
      <c r="C128" s="68" t="s">
        <v>203</v>
      </c>
      <c r="D128" s="161" t="s">
        <v>1142</v>
      </c>
      <c r="E128" s="55"/>
      <c r="F128" s="54"/>
      <c r="G128" s="55"/>
      <c r="H128" s="55"/>
      <c r="I128" s="55"/>
      <c r="J128" s="55"/>
      <c r="K128" s="55"/>
      <c r="L128" s="60"/>
      <c r="M128" s="21"/>
    </row>
    <row r="129" spans="1:13" s="8" customFormat="1" ht="9" x14ac:dyDescent="0.15">
      <c r="A129" s="140"/>
      <c r="B129" s="140"/>
      <c r="C129" s="68" t="s">
        <v>204</v>
      </c>
      <c r="D129" s="161" t="s">
        <v>1398</v>
      </c>
      <c r="E129" s="55"/>
      <c r="F129" s="54"/>
      <c r="G129" s="55"/>
      <c r="H129" s="55"/>
      <c r="I129" s="55"/>
      <c r="J129" s="55"/>
      <c r="K129" s="55"/>
      <c r="L129" s="60"/>
      <c r="M129" s="21"/>
    </row>
    <row r="130" spans="1:13" s="8" customFormat="1" ht="27" x14ac:dyDescent="0.15">
      <c r="A130" s="140"/>
      <c r="B130" s="140"/>
      <c r="C130" s="115" t="s">
        <v>205</v>
      </c>
      <c r="D130" s="116" t="s">
        <v>1399</v>
      </c>
      <c r="E130" s="55">
        <v>92.6</v>
      </c>
      <c r="F130" s="54" t="s">
        <v>11</v>
      </c>
      <c r="G130" s="55">
        <v>0</v>
      </c>
      <c r="H130" s="55">
        <v>0</v>
      </c>
      <c r="I130" s="55">
        <f t="shared" ref="I130:I192" si="8">G130+H130</f>
        <v>0</v>
      </c>
      <c r="J130" s="55">
        <f t="shared" ref="J130:J192" si="9">TRUNC(E130*G130,2)</f>
        <v>0</v>
      </c>
      <c r="K130" s="55">
        <f t="shared" ref="K130:K192" si="10">TRUNC(E130*H130,2)</f>
        <v>0</v>
      </c>
      <c r="L130" s="60">
        <f t="shared" ref="L130:L192" si="11">TRUNC(J130+K130,2)</f>
        <v>0</v>
      </c>
      <c r="M130" s="21"/>
    </row>
    <row r="131" spans="1:13" s="8" customFormat="1" ht="18" x14ac:dyDescent="0.15">
      <c r="A131" s="140"/>
      <c r="B131" s="140"/>
      <c r="C131" s="115" t="s">
        <v>206</v>
      </c>
      <c r="D131" s="116" t="s">
        <v>1383</v>
      </c>
      <c r="E131" s="55">
        <v>111.1</v>
      </c>
      <c r="F131" s="54" t="s">
        <v>51</v>
      </c>
      <c r="G131" s="55">
        <v>0</v>
      </c>
      <c r="H131" s="55">
        <v>0</v>
      </c>
      <c r="I131" s="55">
        <f t="shared" si="8"/>
        <v>0</v>
      </c>
      <c r="J131" s="55">
        <f t="shared" si="9"/>
        <v>0</v>
      </c>
      <c r="K131" s="55">
        <f t="shared" si="10"/>
        <v>0</v>
      </c>
      <c r="L131" s="60">
        <f t="shared" si="11"/>
        <v>0</v>
      </c>
      <c r="M131" s="21"/>
    </row>
    <row r="132" spans="1:13" s="8" customFormat="1" ht="18" x14ac:dyDescent="0.15">
      <c r="A132" s="140"/>
      <c r="B132" s="140"/>
      <c r="C132" s="115" t="s">
        <v>207</v>
      </c>
      <c r="D132" s="116" t="s">
        <v>1384</v>
      </c>
      <c r="E132" s="55">
        <v>255</v>
      </c>
      <c r="F132" s="54" t="s">
        <v>51</v>
      </c>
      <c r="G132" s="55">
        <v>0</v>
      </c>
      <c r="H132" s="55">
        <v>0</v>
      </c>
      <c r="I132" s="55">
        <f t="shared" si="8"/>
        <v>0</v>
      </c>
      <c r="J132" s="55">
        <f t="shared" si="9"/>
        <v>0</v>
      </c>
      <c r="K132" s="55">
        <f t="shared" si="10"/>
        <v>0</v>
      </c>
      <c r="L132" s="60">
        <f t="shared" si="11"/>
        <v>0</v>
      </c>
      <c r="M132" s="21"/>
    </row>
    <row r="133" spans="1:13" s="8" customFormat="1" ht="18" x14ac:dyDescent="0.15">
      <c r="A133" s="140"/>
      <c r="B133" s="140"/>
      <c r="C133" s="115" t="s">
        <v>208</v>
      </c>
      <c r="D133" s="116" t="s">
        <v>1400</v>
      </c>
      <c r="E133" s="55">
        <v>18.600000000000001</v>
      </c>
      <c r="F133" s="54" t="s">
        <v>51</v>
      </c>
      <c r="G133" s="55">
        <v>0</v>
      </c>
      <c r="H133" s="55">
        <v>0</v>
      </c>
      <c r="I133" s="55">
        <f t="shared" si="8"/>
        <v>0</v>
      </c>
      <c r="J133" s="55">
        <f t="shared" si="9"/>
        <v>0</v>
      </c>
      <c r="K133" s="55">
        <f t="shared" si="10"/>
        <v>0</v>
      </c>
      <c r="L133" s="60">
        <f t="shared" si="11"/>
        <v>0</v>
      </c>
      <c r="M133" s="21"/>
    </row>
    <row r="134" spans="1:13" s="8" customFormat="1" ht="18" x14ac:dyDescent="0.15">
      <c r="A134" s="140"/>
      <c r="B134" s="140"/>
      <c r="C134" s="115" t="s">
        <v>209</v>
      </c>
      <c r="D134" s="116" t="s">
        <v>1385</v>
      </c>
      <c r="E134" s="55">
        <v>106.9</v>
      </c>
      <c r="F134" s="54" t="s">
        <v>51</v>
      </c>
      <c r="G134" s="55">
        <v>0</v>
      </c>
      <c r="H134" s="55">
        <v>0</v>
      </c>
      <c r="I134" s="55">
        <f t="shared" si="8"/>
        <v>0</v>
      </c>
      <c r="J134" s="55">
        <f t="shared" si="9"/>
        <v>0</v>
      </c>
      <c r="K134" s="55">
        <f t="shared" si="10"/>
        <v>0</v>
      </c>
      <c r="L134" s="60">
        <f t="shared" si="11"/>
        <v>0</v>
      </c>
      <c r="M134" s="21"/>
    </row>
    <row r="135" spans="1:13" s="8" customFormat="1" ht="27" x14ac:dyDescent="0.15">
      <c r="A135" s="140"/>
      <c r="B135" s="140"/>
      <c r="C135" s="115" t="s">
        <v>210</v>
      </c>
      <c r="D135" s="116" t="s">
        <v>1386</v>
      </c>
      <c r="E135" s="55">
        <v>5.4</v>
      </c>
      <c r="F135" s="54" t="s">
        <v>48</v>
      </c>
      <c r="G135" s="55">
        <v>0</v>
      </c>
      <c r="H135" s="55">
        <v>0</v>
      </c>
      <c r="I135" s="55">
        <f t="shared" si="8"/>
        <v>0</v>
      </c>
      <c r="J135" s="55">
        <f t="shared" si="9"/>
        <v>0</v>
      </c>
      <c r="K135" s="55">
        <f t="shared" si="10"/>
        <v>0</v>
      </c>
      <c r="L135" s="60">
        <f t="shared" si="11"/>
        <v>0</v>
      </c>
      <c r="M135" s="21"/>
    </row>
    <row r="136" spans="1:13" s="8" customFormat="1" ht="9" x14ac:dyDescent="0.15">
      <c r="A136" s="140"/>
      <c r="B136" s="140"/>
      <c r="C136" s="68" t="s">
        <v>211</v>
      </c>
      <c r="D136" s="161" t="s">
        <v>1401</v>
      </c>
      <c r="E136" s="55"/>
      <c r="F136" s="54"/>
      <c r="G136" s="55"/>
      <c r="H136" s="55"/>
      <c r="I136" s="55"/>
      <c r="J136" s="55"/>
      <c r="K136" s="55"/>
      <c r="L136" s="60"/>
      <c r="M136" s="21"/>
    </row>
    <row r="137" spans="1:13" s="8" customFormat="1" ht="27" x14ac:dyDescent="0.15">
      <c r="A137" s="140"/>
      <c r="B137" s="140"/>
      <c r="C137" s="115" t="s">
        <v>212</v>
      </c>
      <c r="D137" s="116" t="s">
        <v>1402</v>
      </c>
      <c r="E137" s="55">
        <v>138.69999999999999</v>
      </c>
      <c r="F137" s="54" t="s">
        <v>11</v>
      </c>
      <c r="G137" s="55">
        <v>0</v>
      </c>
      <c r="H137" s="55">
        <v>0</v>
      </c>
      <c r="I137" s="55">
        <f t="shared" si="8"/>
        <v>0</v>
      </c>
      <c r="J137" s="55">
        <f t="shared" si="9"/>
        <v>0</v>
      </c>
      <c r="K137" s="55">
        <f t="shared" si="10"/>
        <v>0</v>
      </c>
      <c r="L137" s="60">
        <f t="shared" si="11"/>
        <v>0</v>
      </c>
      <c r="M137" s="21"/>
    </row>
    <row r="138" spans="1:13" s="8" customFormat="1" ht="18" x14ac:dyDescent="0.15">
      <c r="A138" s="140"/>
      <c r="B138" s="140"/>
      <c r="C138" s="115" t="s">
        <v>213</v>
      </c>
      <c r="D138" s="116" t="s">
        <v>1383</v>
      </c>
      <c r="E138" s="55">
        <v>200.7</v>
      </c>
      <c r="F138" s="54" t="s">
        <v>51</v>
      </c>
      <c r="G138" s="55">
        <v>0</v>
      </c>
      <c r="H138" s="55">
        <v>0</v>
      </c>
      <c r="I138" s="55">
        <f t="shared" si="8"/>
        <v>0</v>
      </c>
      <c r="J138" s="55">
        <f t="shared" si="9"/>
        <v>0</v>
      </c>
      <c r="K138" s="55">
        <f t="shared" si="10"/>
        <v>0</v>
      </c>
      <c r="L138" s="60">
        <f t="shared" si="11"/>
        <v>0</v>
      </c>
      <c r="M138" s="21"/>
    </row>
    <row r="139" spans="1:13" s="8" customFormat="1" ht="18" x14ac:dyDescent="0.15">
      <c r="A139" s="140"/>
      <c r="B139" s="140"/>
      <c r="C139" s="115" t="s">
        <v>214</v>
      </c>
      <c r="D139" s="116" t="s">
        <v>1403</v>
      </c>
      <c r="E139" s="55">
        <v>19.5</v>
      </c>
      <c r="F139" s="54" t="s">
        <v>51</v>
      </c>
      <c r="G139" s="55">
        <v>0</v>
      </c>
      <c r="H139" s="55">
        <v>0</v>
      </c>
      <c r="I139" s="55">
        <f t="shared" si="8"/>
        <v>0</v>
      </c>
      <c r="J139" s="55">
        <f t="shared" si="9"/>
        <v>0</v>
      </c>
      <c r="K139" s="55">
        <f t="shared" si="10"/>
        <v>0</v>
      </c>
      <c r="L139" s="60">
        <f t="shared" si="11"/>
        <v>0</v>
      </c>
      <c r="M139" s="21"/>
    </row>
    <row r="140" spans="1:13" s="8" customFormat="1" ht="18" x14ac:dyDescent="0.15">
      <c r="A140" s="140"/>
      <c r="B140" s="140"/>
      <c r="C140" s="115" t="s">
        <v>215</v>
      </c>
      <c r="D140" s="116" t="s">
        <v>1404</v>
      </c>
      <c r="E140" s="55">
        <v>55.3</v>
      </c>
      <c r="F140" s="54" t="s">
        <v>51</v>
      </c>
      <c r="G140" s="55">
        <v>0</v>
      </c>
      <c r="H140" s="55">
        <v>0</v>
      </c>
      <c r="I140" s="55">
        <f t="shared" si="8"/>
        <v>0</v>
      </c>
      <c r="J140" s="55">
        <f t="shared" si="9"/>
        <v>0</v>
      </c>
      <c r="K140" s="55">
        <f t="shared" si="10"/>
        <v>0</v>
      </c>
      <c r="L140" s="60">
        <f t="shared" si="11"/>
        <v>0</v>
      </c>
      <c r="M140" s="21"/>
    </row>
    <row r="141" spans="1:13" s="8" customFormat="1" ht="18" x14ac:dyDescent="0.15">
      <c r="A141" s="140"/>
      <c r="B141" s="140"/>
      <c r="C141" s="115" t="s">
        <v>216</v>
      </c>
      <c r="D141" s="116" t="s">
        <v>1384</v>
      </c>
      <c r="E141" s="55">
        <v>100.3</v>
      </c>
      <c r="F141" s="54" t="s">
        <v>51</v>
      </c>
      <c r="G141" s="55">
        <v>0</v>
      </c>
      <c r="H141" s="55">
        <v>0</v>
      </c>
      <c r="I141" s="55">
        <f t="shared" si="8"/>
        <v>0</v>
      </c>
      <c r="J141" s="55">
        <f t="shared" si="9"/>
        <v>0</v>
      </c>
      <c r="K141" s="55">
        <f t="shared" si="10"/>
        <v>0</v>
      </c>
      <c r="L141" s="60">
        <f t="shared" si="11"/>
        <v>0</v>
      </c>
      <c r="M141" s="21"/>
    </row>
    <row r="142" spans="1:13" s="8" customFormat="1" ht="18" x14ac:dyDescent="0.15">
      <c r="A142" s="140"/>
      <c r="B142" s="140"/>
      <c r="C142" s="115" t="s">
        <v>217</v>
      </c>
      <c r="D142" s="116" t="s">
        <v>1400</v>
      </c>
      <c r="E142" s="55">
        <v>375.4</v>
      </c>
      <c r="F142" s="54" t="s">
        <v>51</v>
      </c>
      <c r="G142" s="55">
        <v>0</v>
      </c>
      <c r="H142" s="55">
        <v>0</v>
      </c>
      <c r="I142" s="55">
        <f t="shared" si="8"/>
        <v>0</v>
      </c>
      <c r="J142" s="55">
        <f t="shared" si="9"/>
        <v>0</v>
      </c>
      <c r="K142" s="55">
        <f t="shared" si="10"/>
        <v>0</v>
      </c>
      <c r="L142" s="60">
        <f t="shared" si="11"/>
        <v>0</v>
      </c>
      <c r="M142" s="21"/>
    </row>
    <row r="143" spans="1:13" s="8" customFormat="1" ht="18" x14ac:dyDescent="0.15">
      <c r="A143" s="140"/>
      <c r="B143" s="140"/>
      <c r="C143" s="115" t="s">
        <v>218</v>
      </c>
      <c r="D143" s="116" t="s">
        <v>1385</v>
      </c>
      <c r="E143" s="55">
        <v>269</v>
      </c>
      <c r="F143" s="54" t="s">
        <v>51</v>
      </c>
      <c r="G143" s="55">
        <v>0</v>
      </c>
      <c r="H143" s="55">
        <v>0</v>
      </c>
      <c r="I143" s="55">
        <f t="shared" si="8"/>
        <v>0</v>
      </c>
      <c r="J143" s="55">
        <f t="shared" si="9"/>
        <v>0</v>
      </c>
      <c r="K143" s="55">
        <f t="shared" si="10"/>
        <v>0</v>
      </c>
      <c r="L143" s="60">
        <f t="shared" si="11"/>
        <v>0</v>
      </c>
      <c r="M143" s="21"/>
    </row>
    <row r="144" spans="1:13" s="8" customFormat="1" ht="18" x14ac:dyDescent="0.15">
      <c r="A144" s="140"/>
      <c r="B144" s="140"/>
      <c r="C144" s="115" t="s">
        <v>219</v>
      </c>
      <c r="D144" s="116" t="s">
        <v>1405</v>
      </c>
      <c r="E144" s="55">
        <v>12.5</v>
      </c>
      <c r="F144" s="54" t="s">
        <v>48</v>
      </c>
      <c r="G144" s="55">
        <v>0</v>
      </c>
      <c r="H144" s="55">
        <v>0</v>
      </c>
      <c r="I144" s="55">
        <f t="shared" si="8"/>
        <v>0</v>
      </c>
      <c r="J144" s="55">
        <f t="shared" si="9"/>
        <v>0</v>
      </c>
      <c r="K144" s="55">
        <f t="shared" si="10"/>
        <v>0</v>
      </c>
      <c r="L144" s="60">
        <f t="shared" si="11"/>
        <v>0</v>
      </c>
      <c r="M144" s="21"/>
    </row>
    <row r="145" spans="1:13" s="8" customFormat="1" ht="9" x14ac:dyDescent="0.15">
      <c r="A145" s="140"/>
      <c r="B145" s="140"/>
      <c r="C145" s="68" t="s">
        <v>220</v>
      </c>
      <c r="D145" s="161" t="s">
        <v>1406</v>
      </c>
      <c r="E145" s="55"/>
      <c r="F145" s="54"/>
      <c r="G145" s="55"/>
      <c r="H145" s="55"/>
      <c r="I145" s="55"/>
      <c r="J145" s="55"/>
      <c r="K145" s="55"/>
      <c r="L145" s="60"/>
      <c r="M145" s="21"/>
    </row>
    <row r="146" spans="1:13" s="8" customFormat="1" ht="27" x14ac:dyDescent="0.15">
      <c r="A146" s="140"/>
      <c r="B146" s="140"/>
      <c r="C146" s="115" t="s">
        <v>221</v>
      </c>
      <c r="D146" s="116" t="s">
        <v>1395</v>
      </c>
      <c r="E146" s="55">
        <v>94</v>
      </c>
      <c r="F146" s="54" t="s">
        <v>11</v>
      </c>
      <c r="G146" s="55">
        <v>0</v>
      </c>
      <c r="H146" s="55">
        <v>0</v>
      </c>
      <c r="I146" s="55">
        <f t="shared" si="8"/>
        <v>0</v>
      </c>
      <c r="J146" s="55">
        <f t="shared" si="9"/>
        <v>0</v>
      </c>
      <c r="K146" s="55">
        <f t="shared" si="10"/>
        <v>0</v>
      </c>
      <c r="L146" s="60">
        <f t="shared" si="11"/>
        <v>0</v>
      </c>
      <c r="M146" s="21"/>
    </row>
    <row r="147" spans="1:13" s="8" customFormat="1" ht="18" x14ac:dyDescent="0.15">
      <c r="A147" s="140"/>
      <c r="B147" s="140"/>
      <c r="C147" s="115" t="s">
        <v>222</v>
      </c>
      <c r="D147" s="116" t="s">
        <v>1407</v>
      </c>
      <c r="E147" s="55">
        <v>1</v>
      </c>
      <c r="F147" s="54" t="s">
        <v>51</v>
      </c>
      <c r="G147" s="55">
        <v>0</v>
      </c>
      <c r="H147" s="55">
        <v>0</v>
      </c>
      <c r="I147" s="55">
        <f t="shared" si="8"/>
        <v>0</v>
      </c>
      <c r="J147" s="55">
        <f t="shared" si="9"/>
        <v>0</v>
      </c>
      <c r="K147" s="55">
        <f t="shared" si="10"/>
        <v>0</v>
      </c>
      <c r="L147" s="60">
        <f t="shared" si="11"/>
        <v>0</v>
      </c>
      <c r="M147" s="21"/>
    </row>
    <row r="148" spans="1:13" s="8" customFormat="1" ht="18" x14ac:dyDescent="0.15">
      <c r="A148" s="140"/>
      <c r="B148" s="140"/>
      <c r="C148" s="115" t="s">
        <v>223</v>
      </c>
      <c r="D148" s="116" t="s">
        <v>1408</v>
      </c>
      <c r="E148" s="55">
        <v>2.2000000000000002</v>
      </c>
      <c r="F148" s="54" t="s">
        <v>51</v>
      </c>
      <c r="G148" s="55">
        <v>0</v>
      </c>
      <c r="H148" s="55">
        <v>0</v>
      </c>
      <c r="I148" s="55">
        <f t="shared" si="8"/>
        <v>0</v>
      </c>
      <c r="J148" s="55">
        <f t="shared" si="9"/>
        <v>0</v>
      </c>
      <c r="K148" s="55">
        <f t="shared" si="10"/>
        <v>0</v>
      </c>
      <c r="L148" s="60">
        <f t="shared" si="11"/>
        <v>0</v>
      </c>
      <c r="M148" s="21"/>
    </row>
    <row r="149" spans="1:13" s="8" customFormat="1" ht="18" x14ac:dyDescent="0.15">
      <c r="A149" s="140"/>
      <c r="B149" s="140"/>
      <c r="C149" s="115" t="s">
        <v>224</v>
      </c>
      <c r="D149" s="116" t="s">
        <v>1409</v>
      </c>
      <c r="E149" s="55">
        <v>9.1</v>
      </c>
      <c r="F149" s="54" t="s">
        <v>51</v>
      </c>
      <c r="G149" s="55">
        <v>0</v>
      </c>
      <c r="H149" s="55">
        <v>0</v>
      </c>
      <c r="I149" s="55">
        <f t="shared" si="8"/>
        <v>0</v>
      </c>
      <c r="J149" s="55">
        <f t="shared" si="9"/>
        <v>0</v>
      </c>
      <c r="K149" s="55">
        <f t="shared" si="10"/>
        <v>0</v>
      </c>
      <c r="L149" s="60">
        <f t="shared" si="11"/>
        <v>0</v>
      </c>
      <c r="M149" s="21"/>
    </row>
    <row r="150" spans="1:13" s="8" customFormat="1" ht="18" x14ac:dyDescent="0.15">
      <c r="A150" s="140"/>
      <c r="B150" s="140"/>
      <c r="C150" s="115" t="s">
        <v>225</v>
      </c>
      <c r="D150" s="116" t="s">
        <v>1410</v>
      </c>
      <c r="E150" s="55">
        <v>201.2</v>
      </c>
      <c r="F150" s="54" t="s">
        <v>51</v>
      </c>
      <c r="G150" s="55">
        <v>0</v>
      </c>
      <c r="H150" s="55">
        <v>0</v>
      </c>
      <c r="I150" s="55">
        <f t="shared" si="8"/>
        <v>0</v>
      </c>
      <c r="J150" s="55">
        <f t="shared" si="9"/>
        <v>0</v>
      </c>
      <c r="K150" s="55">
        <f t="shared" si="10"/>
        <v>0</v>
      </c>
      <c r="L150" s="60">
        <f t="shared" si="11"/>
        <v>0</v>
      </c>
      <c r="M150" s="21"/>
    </row>
    <row r="151" spans="1:13" s="8" customFormat="1" ht="18" x14ac:dyDescent="0.15">
      <c r="A151" s="140"/>
      <c r="B151" s="140"/>
      <c r="C151" s="115" t="s">
        <v>226</v>
      </c>
      <c r="D151" s="116" t="s">
        <v>1396</v>
      </c>
      <c r="E151" s="55">
        <v>625</v>
      </c>
      <c r="F151" s="54" t="s">
        <v>51</v>
      </c>
      <c r="G151" s="55">
        <v>0</v>
      </c>
      <c r="H151" s="55">
        <v>0</v>
      </c>
      <c r="I151" s="55">
        <f t="shared" si="8"/>
        <v>0</v>
      </c>
      <c r="J151" s="55">
        <f t="shared" si="9"/>
        <v>0</v>
      </c>
      <c r="K151" s="55">
        <f t="shared" si="10"/>
        <v>0</v>
      </c>
      <c r="L151" s="60">
        <f t="shared" si="11"/>
        <v>0</v>
      </c>
      <c r="M151" s="21"/>
    </row>
    <row r="152" spans="1:13" s="8" customFormat="1" ht="18" x14ac:dyDescent="0.15">
      <c r="A152" s="140"/>
      <c r="B152" s="140"/>
      <c r="C152" s="115" t="s">
        <v>227</v>
      </c>
      <c r="D152" s="116" t="s">
        <v>1405</v>
      </c>
      <c r="E152" s="55">
        <v>12.6</v>
      </c>
      <c r="F152" s="54" t="s">
        <v>48</v>
      </c>
      <c r="G152" s="55">
        <v>0</v>
      </c>
      <c r="H152" s="55">
        <v>0</v>
      </c>
      <c r="I152" s="55">
        <f t="shared" si="8"/>
        <v>0</v>
      </c>
      <c r="J152" s="55">
        <f t="shared" si="9"/>
        <v>0</v>
      </c>
      <c r="K152" s="55">
        <f t="shared" si="10"/>
        <v>0</v>
      </c>
      <c r="L152" s="60">
        <f t="shared" si="11"/>
        <v>0</v>
      </c>
      <c r="M152" s="21"/>
    </row>
    <row r="153" spans="1:13" s="8" customFormat="1" ht="27" x14ac:dyDescent="0.15">
      <c r="A153" s="140"/>
      <c r="B153" s="140"/>
      <c r="C153" s="115" t="s">
        <v>228</v>
      </c>
      <c r="D153" s="116" t="s">
        <v>1411</v>
      </c>
      <c r="E153" s="55">
        <v>66.430000000000007</v>
      </c>
      <c r="F153" s="54" t="s">
        <v>11</v>
      </c>
      <c r="G153" s="55">
        <v>0</v>
      </c>
      <c r="H153" s="55">
        <v>0</v>
      </c>
      <c r="I153" s="55">
        <f t="shared" si="8"/>
        <v>0</v>
      </c>
      <c r="J153" s="55">
        <f t="shared" si="9"/>
        <v>0</v>
      </c>
      <c r="K153" s="55">
        <f t="shared" si="10"/>
        <v>0</v>
      </c>
      <c r="L153" s="60">
        <f t="shared" si="11"/>
        <v>0</v>
      </c>
      <c r="M153" s="21"/>
    </row>
    <row r="154" spans="1:13" s="8" customFormat="1" ht="9" x14ac:dyDescent="0.15">
      <c r="A154" s="140"/>
      <c r="B154" s="140"/>
      <c r="C154" s="68" t="s">
        <v>229</v>
      </c>
      <c r="D154" s="161" t="s">
        <v>1412</v>
      </c>
      <c r="E154" s="55"/>
      <c r="F154" s="54"/>
      <c r="G154" s="55"/>
      <c r="H154" s="55"/>
      <c r="I154" s="55"/>
      <c r="J154" s="55"/>
      <c r="K154" s="55"/>
      <c r="L154" s="60"/>
      <c r="M154" s="21"/>
    </row>
    <row r="155" spans="1:13" s="8" customFormat="1" ht="27" x14ac:dyDescent="0.15">
      <c r="A155" s="140"/>
      <c r="B155" s="140"/>
      <c r="C155" s="115" t="s">
        <v>230</v>
      </c>
      <c r="D155" s="116" t="s">
        <v>1399</v>
      </c>
      <c r="E155" s="55">
        <v>5.6</v>
      </c>
      <c r="F155" s="54" t="s">
        <v>11</v>
      </c>
      <c r="G155" s="55">
        <v>0</v>
      </c>
      <c r="H155" s="55">
        <v>0</v>
      </c>
      <c r="I155" s="55">
        <f t="shared" si="8"/>
        <v>0</v>
      </c>
      <c r="J155" s="55">
        <f t="shared" si="9"/>
        <v>0</v>
      </c>
      <c r="K155" s="55">
        <f t="shared" si="10"/>
        <v>0</v>
      </c>
      <c r="L155" s="60">
        <f t="shared" si="11"/>
        <v>0</v>
      </c>
      <c r="M155" s="21"/>
    </row>
    <row r="156" spans="1:13" s="8" customFormat="1" ht="18" x14ac:dyDescent="0.15">
      <c r="A156" s="140"/>
      <c r="B156" s="140"/>
      <c r="C156" s="115" t="s">
        <v>231</v>
      </c>
      <c r="D156" s="116" t="s">
        <v>1383</v>
      </c>
      <c r="E156" s="55">
        <v>7.5</v>
      </c>
      <c r="F156" s="54" t="s">
        <v>51</v>
      </c>
      <c r="G156" s="55">
        <v>0</v>
      </c>
      <c r="H156" s="55">
        <v>0</v>
      </c>
      <c r="I156" s="55">
        <f t="shared" si="8"/>
        <v>0</v>
      </c>
      <c r="J156" s="55">
        <f t="shared" si="9"/>
        <v>0</v>
      </c>
      <c r="K156" s="55">
        <f t="shared" si="10"/>
        <v>0</v>
      </c>
      <c r="L156" s="60">
        <f t="shared" si="11"/>
        <v>0</v>
      </c>
      <c r="M156" s="21"/>
    </row>
    <row r="157" spans="1:13" s="8" customFormat="1" ht="18" x14ac:dyDescent="0.15">
      <c r="A157" s="140"/>
      <c r="B157" s="140"/>
      <c r="C157" s="115" t="s">
        <v>232</v>
      </c>
      <c r="D157" s="116" t="s">
        <v>1384</v>
      </c>
      <c r="E157" s="55">
        <v>13.5</v>
      </c>
      <c r="F157" s="54" t="s">
        <v>51</v>
      </c>
      <c r="G157" s="55">
        <v>0</v>
      </c>
      <c r="H157" s="55">
        <v>0</v>
      </c>
      <c r="I157" s="55">
        <f t="shared" si="8"/>
        <v>0</v>
      </c>
      <c r="J157" s="55">
        <f t="shared" si="9"/>
        <v>0</v>
      </c>
      <c r="K157" s="55">
        <f t="shared" si="10"/>
        <v>0</v>
      </c>
      <c r="L157" s="60">
        <f t="shared" si="11"/>
        <v>0</v>
      </c>
      <c r="M157" s="21"/>
    </row>
    <row r="158" spans="1:13" s="8" customFormat="1" ht="27" x14ac:dyDescent="0.15">
      <c r="A158" s="140"/>
      <c r="B158" s="140"/>
      <c r="C158" s="115" t="s">
        <v>233</v>
      </c>
      <c r="D158" s="116" t="s">
        <v>1386</v>
      </c>
      <c r="E158" s="55">
        <v>0.3</v>
      </c>
      <c r="F158" s="54" t="s">
        <v>48</v>
      </c>
      <c r="G158" s="55">
        <v>0</v>
      </c>
      <c r="H158" s="55">
        <v>0</v>
      </c>
      <c r="I158" s="55">
        <f t="shared" si="8"/>
        <v>0</v>
      </c>
      <c r="J158" s="55">
        <f t="shared" si="9"/>
        <v>0</v>
      </c>
      <c r="K158" s="55">
        <f t="shared" si="10"/>
        <v>0</v>
      </c>
      <c r="L158" s="60">
        <f t="shared" si="11"/>
        <v>0</v>
      </c>
      <c r="M158" s="21"/>
    </row>
    <row r="159" spans="1:13" s="8" customFormat="1" ht="9" x14ac:dyDescent="0.15">
      <c r="A159" s="140"/>
      <c r="B159" s="140"/>
      <c r="C159" s="68" t="s">
        <v>234</v>
      </c>
      <c r="D159" s="161" t="s">
        <v>1413</v>
      </c>
      <c r="E159" s="55"/>
      <c r="F159" s="54"/>
      <c r="G159" s="55"/>
      <c r="H159" s="55"/>
      <c r="I159" s="55"/>
      <c r="J159" s="55"/>
      <c r="K159" s="55"/>
      <c r="L159" s="60"/>
      <c r="M159" s="21"/>
    </row>
    <row r="160" spans="1:13" s="8" customFormat="1" ht="27" x14ac:dyDescent="0.15">
      <c r="A160" s="140"/>
      <c r="B160" s="140"/>
      <c r="C160" s="115" t="s">
        <v>235</v>
      </c>
      <c r="D160" s="116" t="s">
        <v>1414</v>
      </c>
      <c r="E160" s="55">
        <v>13.6</v>
      </c>
      <c r="F160" s="54" t="s">
        <v>11</v>
      </c>
      <c r="G160" s="55">
        <v>0</v>
      </c>
      <c r="H160" s="55">
        <v>0</v>
      </c>
      <c r="I160" s="55">
        <f t="shared" si="8"/>
        <v>0</v>
      </c>
      <c r="J160" s="55">
        <f t="shared" si="9"/>
        <v>0</v>
      </c>
      <c r="K160" s="55">
        <f t="shared" si="10"/>
        <v>0</v>
      </c>
      <c r="L160" s="60">
        <f t="shared" si="11"/>
        <v>0</v>
      </c>
      <c r="M160" s="21"/>
    </row>
    <row r="161" spans="1:13" s="8" customFormat="1" ht="18" x14ac:dyDescent="0.15">
      <c r="A161" s="140"/>
      <c r="B161" s="140"/>
      <c r="C161" s="115" t="s">
        <v>236</v>
      </c>
      <c r="D161" s="116" t="s">
        <v>1383</v>
      </c>
      <c r="E161" s="55">
        <v>35.6</v>
      </c>
      <c r="F161" s="54" t="s">
        <v>51</v>
      </c>
      <c r="G161" s="55">
        <v>0</v>
      </c>
      <c r="H161" s="55">
        <v>0</v>
      </c>
      <c r="I161" s="55">
        <f t="shared" si="8"/>
        <v>0</v>
      </c>
      <c r="J161" s="55">
        <f t="shared" si="9"/>
        <v>0</v>
      </c>
      <c r="K161" s="55">
        <f t="shared" si="10"/>
        <v>0</v>
      </c>
      <c r="L161" s="60">
        <f t="shared" si="11"/>
        <v>0</v>
      </c>
      <c r="M161" s="21"/>
    </row>
    <row r="162" spans="1:13" s="8" customFormat="1" ht="18" x14ac:dyDescent="0.15">
      <c r="A162" s="140"/>
      <c r="B162" s="140"/>
      <c r="C162" s="115" t="s">
        <v>237</v>
      </c>
      <c r="D162" s="116" t="s">
        <v>1403</v>
      </c>
      <c r="E162" s="55">
        <v>20.3</v>
      </c>
      <c r="F162" s="54" t="s">
        <v>51</v>
      </c>
      <c r="G162" s="55">
        <v>0</v>
      </c>
      <c r="H162" s="55">
        <v>0</v>
      </c>
      <c r="I162" s="55">
        <f t="shared" si="8"/>
        <v>0</v>
      </c>
      <c r="J162" s="55">
        <f t="shared" si="9"/>
        <v>0</v>
      </c>
      <c r="K162" s="55">
        <f t="shared" si="10"/>
        <v>0</v>
      </c>
      <c r="L162" s="60">
        <f t="shared" si="11"/>
        <v>0</v>
      </c>
      <c r="M162" s="21"/>
    </row>
    <row r="163" spans="1:13" s="8" customFormat="1" ht="18" x14ac:dyDescent="0.15">
      <c r="A163" s="140"/>
      <c r="B163" s="140"/>
      <c r="C163" s="115" t="s">
        <v>238</v>
      </c>
      <c r="D163" s="116" t="s">
        <v>1405</v>
      </c>
      <c r="E163" s="55">
        <v>0.9</v>
      </c>
      <c r="F163" s="54" t="s">
        <v>48</v>
      </c>
      <c r="G163" s="55">
        <v>0</v>
      </c>
      <c r="H163" s="55">
        <v>0</v>
      </c>
      <c r="I163" s="55">
        <f t="shared" si="8"/>
        <v>0</v>
      </c>
      <c r="J163" s="55">
        <f t="shared" si="9"/>
        <v>0</v>
      </c>
      <c r="K163" s="55">
        <f t="shared" si="10"/>
        <v>0</v>
      </c>
      <c r="L163" s="60">
        <f t="shared" si="11"/>
        <v>0</v>
      </c>
      <c r="M163" s="21"/>
    </row>
    <row r="164" spans="1:13" s="114" customFormat="1" ht="9" x14ac:dyDescent="0.15">
      <c r="A164" s="145"/>
      <c r="B164" s="145"/>
      <c r="C164" s="67"/>
      <c r="D164" s="82" t="s">
        <v>13</v>
      </c>
      <c r="E164" s="55"/>
      <c r="F164" s="54" t="s">
        <v>61</v>
      </c>
      <c r="G164" s="55"/>
      <c r="H164" s="55"/>
      <c r="I164" s="55"/>
      <c r="J164" s="64">
        <f>SUM(J97:J163)</f>
        <v>0</v>
      </c>
      <c r="K164" s="64">
        <f>SUM(K97:K163)</f>
        <v>0</v>
      </c>
      <c r="L164" s="83">
        <f>J164+K164</f>
        <v>0</v>
      </c>
      <c r="M164" s="113"/>
    </row>
    <row r="165" spans="1:13" s="114" customFormat="1" ht="9" x14ac:dyDescent="0.15">
      <c r="A165" s="145"/>
      <c r="B165" s="145"/>
      <c r="C165" s="150"/>
      <c r="D165" s="30"/>
      <c r="E165" s="65"/>
      <c r="F165" s="65" t="s">
        <v>61</v>
      </c>
      <c r="G165" s="65"/>
      <c r="H165" s="65"/>
      <c r="I165" s="65"/>
      <c r="J165" s="65"/>
      <c r="K165" s="65"/>
      <c r="L165" s="66"/>
      <c r="M165" s="113"/>
    </row>
    <row r="166" spans="1:13" s="8" customFormat="1" ht="9" x14ac:dyDescent="0.15">
      <c r="A166" s="140"/>
      <c r="B166" s="140"/>
      <c r="C166" s="151" t="s">
        <v>239</v>
      </c>
      <c r="D166" s="73" t="s">
        <v>1143</v>
      </c>
      <c r="E166" s="55"/>
      <c r="F166" s="54"/>
      <c r="G166" s="55"/>
      <c r="H166" s="55"/>
      <c r="I166" s="55"/>
      <c r="J166" s="55"/>
      <c r="K166" s="55"/>
      <c r="L166" s="60"/>
      <c r="M166" s="21"/>
    </row>
    <row r="167" spans="1:13" s="114" customFormat="1" ht="36" x14ac:dyDescent="0.15">
      <c r="A167" s="145"/>
      <c r="B167" s="145"/>
      <c r="C167" s="390" t="s">
        <v>240</v>
      </c>
      <c r="D167" s="391" t="s">
        <v>2112</v>
      </c>
      <c r="E167" s="387">
        <v>28991.5</v>
      </c>
      <c r="F167" s="388" t="s">
        <v>51</v>
      </c>
      <c r="G167" s="387">
        <v>0</v>
      </c>
      <c r="H167" s="387">
        <v>0</v>
      </c>
      <c r="I167" s="387">
        <f t="shared" si="8"/>
        <v>0</v>
      </c>
      <c r="J167" s="387">
        <f t="shared" si="9"/>
        <v>0</v>
      </c>
      <c r="K167" s="387">
        <f t="shared" si="10"/>
        <v>0</v>
      </c>
      <c r="L167" s="389">
        <f t="shared" si="11"/>
        <v>0</v>
      </c>
      <c r="M167" s="113"/>
    </row>
    <row r="168" spans="1:13" s="114" customFormat="1" ht="9" x14ac:dyDescent="0.15">
      <c r="A168" s="145"/>
      <c r="B168" s="145"/>
      <c r="C168" s="67"/>
      <c r="D168" s="82" t="s">
        <v>13</v>
      </c>
      <c r="E168" s="55"/>
      <c r="F168" s="54" t="s">
        <v>61</v>
      </c>
      <c r="G168" s="55"/>
      <c r="H168" s="55"/>
      <c r="I168" s="55"/>
      <c r="J168" s="64">
        <f>SUM(J167:J167)</f>
        <v>0</v>
      </c>
      <c r="K168" s="64">
        <f>SUM(K167:K167)</f>
        <v>0</v>
      </c>
      <c r="L168" s="83">
        <f>J168+K168</f>
        <v>0</v>
      </c>
      <c r="M168" s="113"/>
    </row>
    <row r="169" spans="1:13" s="114" customFormat="1" ht="9" x14ac:dyDescent="0.15">
      <c r="A169" s="145"/>
      <c r="B169" s="145"/>
      <c r="C169" s="150"/>
      <c r="D169" s="30"/>
      <c r="E169" s="65"/>
      <c r="F169" s="65" t="s">
        <v>61</v>
      </c>
      <c r="G169" s="65"/>
      <c r="H169" s="65"/>
      <c r="I169" s="65"/>
      <c r="J169" s="65"/>
      <c r="K169" s="65"/>
      <c r="L169" s="66"/>
      <c r="M169" s="113"/>
    </row>
    <row r="170" spans="1:13" s="8" customFormat="1" ht="18" x14ac:dyDescent="0.15">
      <c r="A170" s="140"/>
      <c r="B170" s="140"/>
      <c r="C170" s="151" t="s">
        <v>241</v>
      </c>
      <c r="D170" s="73" t="s">
        <v>1144</v>
      </c>
      <c r="E170" s="55"/>
      <c r="F170" s="54"/>
      <c r="G170" s="55"/>
      <c r="H170" s="55"/>
      <c r="I170" s="55"/>
      <c r="J170" s="55"/>
      <c r="K170" s="55"/>
      <c r="L170" s="60"/>
      <c r="M170" s="21"/>
    </row>
    <row r="171" spans="1:13" s="8" customFormat="1" ht="9" x14ac:dyDescent="0.15">
      <c r="A171" s="140"/>
      <c r="B171" s="140"/>
      <c r="C171" s="68" t="s">
        <v>242</v>
      </c>
      <c r="D171" s="161" t="s">
        <v>1415</v>
      </c>
      <c r="E171" s="55"/>
      <c r="F171" s="54"/>
      <c r="G171" s="55"/>
      <c r="H171" s="55"/>
      <c r="I171" s="55"/>
      <c r="J171" s="55"/>
      <c r="K171" s="55"/>
      <c r="L171" s="60"/>
      <c r="M171" s="21"/>
    </row>
    <row r="172" spans="1:13" s="8" customFormat="1" ht="18" x14ac:dyDescent="0.15">
      <c r="A172" s="140"/>
      <c r="B172" s="140"/>
      <c r="C172" s="115" t="s">
        <v>243</v>
      </c>
      <c r="D172" s="116" t="s">
        <v>1416</v>
      </c>
      <c r="E172" s="55">
        <v>156.9</v>
      </c>
      <c r="F172" s="54" t="s">
        <v>11</v>
      </c>
      <c r="G172" s="55">
        <v>0</v>
      </c>
      <c r="H172" s="55">
        <v>0</v>
      </c>
      <c r="I172" s="55">
        <f t="shared" si="8"/>
        <v>0</v>
      </c>
      <c r="J172" s="55">
        <f t="shared" si="9"/>
        <v>0</v>
      </c>
      <c r="K172" s="55">
        <f t="shared" si="10"/>
        <v>0</v>
      </c>
      <c r="L172" s="60">
        <f t="shared" si="11"/>
        <v>0</v>
      </c>
      <c r="M172" s="21"/>
    </row>
    <row r="173" spans="1:13" s="8" customFormat="1" ht="27" x14ac:dyDescent="0.15">
      <c r="A173" s="142"/>
      <c r="B173" s="142"/>
      <c r="C173" s="115" t="s">
        <v>244</v>
      </c>
      <c r="D173" s="116" t="s">
        <v>1417</v>
      </c>
      <c r="E173" s="55">
        <v>156.9</v>
      </c>
      <c r="F173" s="54" t="s">
        <v>11</v>
      </c>
      <c r="G173" s="55">
        <v>0</v>
      </c>
      <c r="H173" s="55">
        <v>0</v>
      </c>
      <c r="I173" s="55">
        <f t="shared" si="8"/>
        <v>0</v>
      </c>
      <c r="J173" s="55">
        <f t="shared" si="9"/>
        <v>0</v>
      </c>
      <c r="K173" s="55">
        <f t="shared" si="10"/>
        <v>0</v>
      </c>
      <c r="L173" s="60">
        <f t="shared" si="11"/>
        <v>0</v>
      </c>
      <c r="M173" s="21"/>
    </row>
    <row r="174" spans="1:13" s="8" customFormat="1" ht="27" x14ac:dyDescent="0.15">
      <c r="A174" s="140"/>
      <c r="B174" s="140"/>
      <c r="C174" s="115" t="s">
        <v>245</v>
      </c>
      <c r="D174" s="116" t="s">
        <v>1418</v>
      </c>
      <c r="E174" s="55">
        <v>156.9</v>
      </c>
      <c r="F174" s="54" t="s">
        <v>11</v>
      </c>
      <c r="G174" s="55">
        <v>0</v>
      </c>
      <c r="H174" s="55">
        <v>0</v>
      </c>
      <c r="I174" s="55">
        <f t="shared" si="8"/>
        <v>0</v>
      </c>
      <c r="J174" s="55">
        <f t="shared" si="9"/>
        <v>0</v>
      </c>
      <c r="K174" s="55">
        <f t="shared" si="10"/>
        <v>0</v>
      </c>
      <c r="L174" s="60">
        <f t="shared" si="11"/>
        <v>0</v>
      </c>
      <c r="M174" s="21"/>
    </row>
    <row r="175" spans="1:13" s="8" customFormat="1" ht="18" x14ac:dyDescent="0.15">
      <c r="A175" s="140"/>
      <c r="B175" s="140"/>
      <c r="C175" s="115" t="s">
        <v>246</v>
      </c>
      <c r="D175" s="116" t="s">
        <v>1419</v>
      </c>
      <c r="E175" s="55">
        <v>548.89</v>
      </c>
      <c r="F175" s="54" t="s">
        <v>11</v>
      </c>
      <c r="G175" s="55">
        <v>0</v>
      </c>
      <c r="H175" s="55">
        <v>0</v>
      </c>
      <c r="I175" s="55">
        <f t="shared" si="8"/>
        <v>0</v>
      </c>
      <c r="J175" s="55">
        <f t="shared" si="9"/>
        <v>0</v>
      </c>
      <c r="K175" s="55">
        <f t="shared" si="10"/>
        <v>0</v>
      </c>
      <c r="L175" s="60">
        <f t="shared" si="11"/>
        <v>0</v>
      </c>
      <c r="M175" s="21"/>
    </row>
    <row r="176" spans="1:13" s="8" customFormat="1" ht="9" x14ac:dyDescent="0.15">
      <c r="A176" s="140"/>
      <c r="B176" s="140"/>
      <c r="C176" s="115" t="s">
        <v>247</v>
      </c>
      <c r="D176" s="116" t="s">
        <v>1420</v>
      </c>
      <c r="E176" s="55">
        <v>244</v>
      </c>
      <c r="F176" s="54" t="s">
        <v>11</v>
      </c>
      <c r="G176" s="55">
        <v>0</v>
      </c>
      <c r="H176" s="55">
        <v>0</v>
      </c>
      <c r="I176" s="55">
        <f t="shared" si="8"/>
        <v>0</v>
      </c>
      <c r="J176" s="55">
        <f t="shared" si="9"/>
        <v>0</v>
      </c>
      <c r="K176" s="55">
        <f t="shared" si="10"/>
        <v>0</v>
      </c>
      <c r="L176" s="60">
        <f t="shared" si="11"/>
        <v>0</v>
      </c>
      <c r="M176" s="21"/>
    </row>
    <row r="177" spans="1:13" s="8" customFormat="1" ht="9" x14ac:dyDescent="0.15">
      <c r="A177" s="140"/>
      <c r="B177" s="140"/>
      <c r="C177" s="115" t="s">
        <v>248</v>
      </c>
      <c r="D177" s="116" t="s">
        <v>1421</v>
      </c>
      <c r="E177" s="55">
        <v>132.66</v>
      </c>
      <c r="F177" s="54" t="s">
        <v>11</v>
      </c>
      <c r="G177" s="55">
        <v>0</v>
      </c>
      <c r="H177" s="55">
        <v>0</v>
      </c>
      <c r="I177" s="55">
        <f t="shared" si="8"/>
        <v>0</v>
      </c>
      <c r="J177" s="55">
        <f t="shared" si="9"/>
        <v>0</v>
      </c>
      <c r="K177" s="55">
        <f t="shared" si="10"/>
        <v>0</v>
      </c>
      <c r="L177" s="60">
        <f t="shared" si="11"/>
        <v>0</v>
      </c>
      <c r="M177" s="21"/>
    </row>
    <row r="178" spans="1:13" s="8" customFormat="1" ht="27" x14ac:dyDescent="0.15">
      <c r="A178" s="140"/>
      <c r="B178" s="140"/>
      <c r="C178" s="115" t="s">
        <v>249</v>
      </c>
      <c r="D178" s="116" t="s">
        <v>1422</v>
      </c>
      <c r="E178" s="55">
        <v>15.97</v>
      </c>
      <c r="F178" s="54" t="s">
        <v>11</v>
      </c>
      <c r="G178" s="55">
        <v>0</v>
      </c>
      <c r="H178" s="55">
        <v>0</v>
      </c>
      <c r="I178" s="55">
        <f t="shared" si="8"/>
        <v>0</v>
      </c>
      <c r="J178" s="55">
        <f t="shared" si="9"/>
        <v>0</v>
      </c>
      <c r="K178" s="55">
        <f t="shared" si="10"/>
        <v>0</v>
      </c>
      <c r="L178" s="60">
        <f t="shared" si="11"/>
        <v>0</v>
      </c>
      <c r="M178" s="21"/>
    </row>
    <row r="179" spans="1:13" s="8" customFormat="1" ht="9" x14ac:dyDescent="0.15">
      <c r="A179" s="140"/>
      <c r="B179" s="140"/>
      <c r="C179" s="68" t="s">
        <v>250</v>
      </c>
      <c r="D179" s="161" t="s">
        <v>1423</v>
      </c>
      <c r="E179" s="55"/>
      <c r="F179" s="54"/>
      <c r="G179" s="55"/>
      <c r="H179" s="55"/>
      <c r="I179" s="55"/>
      <c r="J179" s="55"/>
      <c r="K179" s="55"/>
      <c r="L179" s="60"/>
      <c r="M179" s="21"/>
    </row>
    <row r="180" spans="1:13" s="8" customFormat="1" ht="18" x14ac:dyDescent="0.15">
      <c r="A180" s="140"/>
      <c r="B180" s="140"/>
      <c r="C180" s="115" t="s">
        <v>251</v>
      </c>
      <c r="D180" s="116" t="s">
        <v>1424</v>
      </c>
      <c r="E180" s="55">
        <v>504.39</v>
      </c>
      <c r="F180" s="54" t="s">
        <v>11</v>
      </c>
      <c r="G180" s="55">
        <v>0</v>
      </c>
      <c r="H180" s="55">
        <v>0</v>
      </c>
      <c r="I180" s="55">
        <f t="shared" si="8"/>
        <v>0</v>
      </c>
      <c r="J180" s="55">
        <f t="shared" si="9"/>
        <v>0</v>
      </c>
      <c r="K180" s="55">
        <f t="shared" si="10"/>
        <v>0</v>
      </c>
      <c r="L180" s="60">
        <f t="shared" si="11"/>
        <v>0</v>
      </c>
      <c r="M180" s="21"/>
    </row>
    <row r="181" spans="1:13" s="8" customFormat="1" ht="9" x14ac:dyDescent="0.15">
      <c r="A181" s="140"/>
      <c r="B181" s="140"/>
      <c r="C181" s="115" t="s">
        <v>252</v>
      </c>
      <c r="D181" s="116" t="s">
        <v>1425</v>
      </c>
      <c r="E181" s="55">
        <v>49.74</v>
      </c>
      <c r="F181" s="54" t="s">
        <v>11</v>
      </c>
      <c r="G181" s="55">
        <v>0</v>
      </c>
      <c r="H181" s="55">
        <v>0</v>
      </c>
      <c r="I181" s="55">
        <f t="shared" si="8"/>
        <v>0</v>
      </c>
      <c r="J181" s="55">
        <f t="shared" si="9"/>
        <v>0</v>
      </c>
      <c r="K181" s="55">
        <f t="shared" si="10"/>
        <v>0</v>
      </c>
      <c r="L181" s="60">
        <f t="shared" si="11"/>
        <v>0</v>
      </c>
      <c r="M181" s="21"/>
    </row>
    <row r="182" spans="1:13" s="8" customFormat="1" ht="9" x14ac:dyDescent="0.15">
      <c r="A182" s="140"/>
      <c r="B182" s="140"/>
      <c r="C182" s="68" t="s">
        <v>253</v>
      </c>
      <c r="D182" s="161" t="s">
        <v>1426</v>
      </c>
      <c r="E182" s="55"/>
      <c r="F182" s="54"/>
      <c r="G182" s="55"/>
      <c r="H182" s="55"/>
      <c r="I182" s="55"/>
      <c r="J182" s="55"/>
      <c r="K182" s="55"/>
      <c r="L182" s="60"/>
      <c r="M182" s="21"/>
    </row>
    <row r="183" spans="1:13" s="8" customFormat="1" ht="9" x14ac:dyDescent="0.15">
      <c r="A183" s="140"/>
      <c r="B183" s="140"/>
      <c r="C183" s="115" t="s">
        <v>254</v>
      </c>
      <c r="D183" s="116" t="s">
        <v>1427</v>
      </c>
      <c r="E183" s="55">
        <v>162.1</v>
      </c>
      <c r="F183" s="54" t="s">
        <v>12</v>
      </c>
      <c r="G183" s="55">
        <v>0</v>
      </c>
      <c r="H183" s="55">
        <v>0</v>
      </c>
      <c r="I183" s="55">
        <f t="shared" si="8"/>
        <v>0</v>
      </c>
      <c r="J183" s="55">
        <f t="shared" si="9"/>
        <v>0</v>
      </c>
      <c r="K183" s="55">
        <f t="shared" si="10"/>
        <v>0</v>
      </c>
      <c r="L183" s="60">
        <f t="shared" si="11"/>
        <v>0</v>
      </c>
      <c r="M183" s="21"/>
    </row>
    <row r="184" spans="1:13" s="8" customFormat="1" ht="18" x14ac:dyDescent="0.15">
      <c r="A184" s="140"/>
      <c r="B184" s="140"/>
      <c r="C184" s="115" t="s">
        <v>255</v>
      </c>
      <c r="D184" s="116" t="s">
        <v>1428</v>
      </c>
      <c r="E184" s="55">
        <v>29.39</v>
      </c>
      <c r="F184" s="54" t="s">
        <v>11</v>
      </c>
      <c r="G184" s="55">
        <v>0</v>
      </c>
      <c r="H184" s="55">
        <v>0</v>
      </c>
      <c r="I184" s="55">
        <f t="shared" si="8"/>
        <v>0</v>
      </c>
      <c r="J184" s="55">
        <f t="shared" si="9"/>
        <v>0</v>
      </c>
      <c r="K184" s="55">
        <f t="shared" si="10"/>
        <v>0</v>
      </c>
      <c r="L184" s="60">
        <f t="shared" si="11"/>
        <v>0</v>
      </c>
      <c r="M184" s="21"/>
    </row>
    <row r="185" spans="1:13" s="8" customFormat="1" ht="27" x14ac:dyDescent="0.15">
      <c r="A185" s="140"/>
      <c r="B185" s="140"/>
      <c r="C185" s="115" t="s">
        <v>256</v>
      </c>
      <c r="D185" s="116" t="s">
        <v>1145</v>
      </c>
      <c r="E185" s="55">
        <v>44.62</v>
      </c>
      <c r="F185" s="54" t="s">
        <v>12</v>
      </c>
      <c r="G185" s="55">
        <v>0</v>
      </c>
      <c r="H185" s="55">
        <v>0</v>
      </c>
      <c r="I185" s="55">
        <f t="shared" si="8"/>
        <v>0</v>
      </c>
      <c r="J185" s="55">
        <f t="shared" si="9"/>
        <v>0</v>
      </c>
      <c r="K185" s="55">
        <f t="shared" si="10"/>
        <v>0</v>
      </c>
      <c r="L185" s="60">
        <f t="shared" si="11"/>
        <v>0</v>
      </c>
      <c r="M185" s="21"/>
    </row>
    <row r="186" spans="1:13" s="8" customFormat="1" ht="27" x14ac:dyDescent="0.15">
      <c r="A186" s="140"/>
      <c r="B186" s="140"/>
      <c r="C186" s="115" t="s">
        <v>257</v>
      </c>
      <c r="D186" s="116" t="s">
        <v>1146</v>
      </c>
      <c r="E186" s="55">
        <v>54.21</v>
      </c>
      <c r="F186" s="54" t="s">
        <v>12</v>
      </c>
      <c r="G186" s="55">
        <v>0</v>
      </c>
      <c r="H186" s="55">
        <v>0</v>
      </c>
      <c r="I186" s="55">
        <f t="shared" si="8"/>
        <v>0</v>
      </c>
      <c r="J186" s="55">
        <f t="shared" si="9"/>
        <v>0</v>
      </c>
      <c r="K186" s="55">
        <f t="shared" si="10"/>
        <v>0</v>
      </c>
      <c r="L186" s="60">
        <f t="shared" si="11"/>
        <v>0</v>
      </c>
      <c r="M186" s="21"/>
    </row>
    <row r="187" spans="1:13" s="8" customFormat="1" ht="27" x14ac:dyDescent="0.15">
      <c r="A187" s="140"/>
      <c r="B187" s="140"/>
      <c r="C187" s="115" t="s">
        <v>258</v>
      </c>
      <c r="D187" s="116" t="s">
        <v>1147</v>
      </c>
      <c r="E187" s="55">
        <v>63.27</v>
      </c>
      <c r="F187" s="54" t="s">
        <v>12</v>
      </c>
      <c r="G187" s="55">
        <v>0</v>
      </c>
      <c r="H187" s="55">
        <v>0</v>
      </c>
      <c r="I187" s="55">
        <f t="shared" si="8"/>
        <v>0</v>
      </c>
      <c r="J187" s="55">
        <f t="shared" si="9"/>
        <v>0</v>
      </c>
      <c r="K187" s="55">
        <f t="shared" si="10"/>
        <v>0</v>
      </c>
      <c r="L187" s="60">
        <f t="shared" si="11"/>
        <v>0</v>
      </c>
      <c r="M187" s="21"/>
    </row>
    <row r="188" spans="1:13" s="114" customFormat="1" ht="9" x14ac:dyDescent="0.15">
      <c r="A188" s="145"/>
      <c r="B188" s="145"/>
      <c r="C188" s="67"/>
      <c r="D188" s="82" t="s">
        <v>13</v>
      </c>
      <c r="E188" s="55"/>
      <c r="F188" s="54" t="s">
        <v>61</v>
      </c>
      <c r="G188" s="55"/>
      <c r="H188" s="55"/>
      <c r="I188" s="55"/>
      <c r="J188" s="64">
        <f>SUM(J172:J187)</f>
        <v>0</v>
      </c>
      <c r="K188" s="64">
        <f>SUM(K172:K187)</f>
        <v>0</v>
      </c>
      <c r="L188" s="83">
        <f>J188+K188</f>
        <v>0</v>
      </c>
      <c r="M188" s="113"/>
    </row>
    <row r="189" spans="1:13" s="114" customFormat="1" ht="9" x14ac:dyDescent="0.15">
      <c r="A189" s="145"/>
      <c r="B189" s="145"/>
      <c r="C189" s="150"/>
      <c r="D189" s="30"/>
      <c r="E189" s="65"/>
      <c r="F189" s="65" t="s">
        <v>61</v>
      </c>
      <c r="G189" s="65"/>
      <c r="H189" s="65"/>
      <c r="I189" s="65"/>
      <c r="J189" s="65"/>
      <c r="K189" s="65"/>
      <c r="L189" s="66"/>
      <c r="M189" s="113"/>
    </row>
    <row r="190" spans="1:13" s="8" customFormat="1" ht="9" x14ac:dyDescent="0.15">
      <c r="A190" s="140"/>
      <c r="B190" s="140"/>
      <c r="C190" s="151" t="s">
        <v>259</v>
      </c>
      <c r="D190" s="73" t="s">
        <v>1148</v>
      </c>
      <c r="E190" s="55"/>
      <c r="F190" s="54"/>
      <c r="G190" s="55"/>
      <c r="H190" s="55"/>
      <c r="I190" s="55"/>
      <c r="J190" s="55"/>
      <c r="K190" s="55"/>
      <c r="L190" s="60"/>
      <c r="M190" s="21"/>
    </row>
    <row r="191" spans="1:13" s="8" customFormat="1" ht="27" x14ac:dyDescent="0.15">
      <c r="A191" s="140"/>
      <c r="B191" s="140"/>
      <c r="C191" s="115" t="s">
        <v>260</v>
      </c>
      <c r="D191" s="116" t="s">
        <v>1429</v>
      </c>
      <c r="E191" s="55">
        <v>90.35</v>
      </c>
      <c r="F191" s="54" t="s">
        <v>11</v>
      </c>
      <c r="G191" s="55">
        <v>0</v>
      </c>
      <c r="H191" s="55">
        <v>0</v>
      </c>
      <c r="I191" s="55">
        <f t="shared" si="8"/>
        <v>0</v>
      </c>
      <c r="J191" s="55">
        <f t="shared" si="9"/>
        <v>0</v>
      </c>
      <c r="K191" s="55">
        <f t="shared" si="10"/>
        <v>0</v>
      </c>
      <c r="L191" s="60">
        <f t="shared" si="11"/>
        <v>0</v>
      </c>
      <c r="M191" s="21"/>
    </row>
    <row r="192" spans="1:13" s="8" customFormat="1" ht="27" x14ac:dyDescent="0.15">
      <c r="A192" s="140"/>
      <c r="B192" s="140"/>
      <c r="C192" s="115" t="s">
        <v>261</v>
      </c>
      <c r="D192" s="116" t="s">
        <v>1430</v>
      </c>
      <c r="E192" s="55">
        <v>100.58</v>
      </c>
      <c r="F192" s="54" t="s">
        <v>11</v>
      </c>
      <c r="G192" s="55">
        <v>0</v>
      </c>
      <c r="H192" s="55">
        <v>0</v>
      </c>
      <c r="I192" s="55">
        <f t="shared" si="8"/>
        <v>0</v>
      </c>
      <c r="J192" s="55">
        <f t="shared" si="9"/>
        <v>0</v>
      </c>
      <c r="K192" s="55">
        <f t="shared" si="10"/>
        <v>0</v>
      </c>
      <c r="L192" s="60">
        <f t="shared" si="11"/>
        <v>0</v>
      </c>
      <c r="M192" s="21"/>
    </row>
    <row r="193" spans="1:13" s="8" customFormat="1" ht="27" x14ac:dyDescent="0.15">
      <c r="A193" s="140"/>
      <c r="B193" s="140"/>
      <c r="C193" s="115" t="s">
        <v>262</v>
      </c>
      <c r="D193" s="116" t="s">
        <v>1431</v>
      </c>
      <c r="E193" s="55">
        <v>36.18</v>
      </c>
      <c r="F193" s="54" t="s">
        <v>11</v>
      </c>
      <c r="G193" s="55">
        <v>0</v>
      </c>
      <c r="H193" s="55">
        <v>0</v>
      </c>
      <c r="I193" s="55">
        <f t="shared" ref="I193:I255" si="12">G193+H193</f>
        <v>0</v>
      </c>
      <c r="J193" s="55">
        <f t="shared" ref="J193:J255" si="13">TRUNC(E193*G193,2)</f>
        <v>0</v>
      </c>
      <c r="K193" s="55">
        <f t="shared" ref="K193:K255" si="14">TRUNC(E193*H193,2)</f>
        <v>0</v>
      </c>
      <c r="L193" s="60">
        <f t="shared" ref="L193:L255" si="15">TRUNC(J193+K193,2)</f>
        <v>0</v>
      </c>
      <c r="M193" s="21"/>
    </row>
    <row r="194" spans="1:13" s="8" customFormat="1" ht="27" x14ac:dyDescent="0.15">
      <c r="A194" s="140"/>
      <c r="B194" s="140"/>
      <c r="C194" s="115" t="s">
        <v>263</v>
      </c>
      <c r="D194" s="116" t="s">
        <v>1432</v>
      </c>
      <c r="E194" s="55">
        <v>209.53</v>
      </c>
      <c r="F194" s="54" t="s">
        <v>11</v>
      </c>
      <c r="G194" s="55">
        <v>0</v>
      </c>
      <c r="H194" s="55">
        <v>0</v>
      </c>
      <c r="I194" s="55">
        <f t="shared" si="12"/>
        <v>0</v>
      </c>
      <c r="J194" s="55">
        <f t="shared" si="13"/>
        <v>0</v>
      </c>
      <c r="K194" s="55">
        <f t="shared" si="14"/>
        <v>0</v>
      </c>
      <c r="L194" s="60">
        <f t="shared" si="15"/>
        <v>0</v>
      </c>
      <c r="M194" s="21"/>
    </row>
    <row r="195" spans="1:13" s="8" customFormat="1" ht="27" x14ac:dyDescent="0.15">
      <c r="A195" s="140"/>
      <c r="B195" s="140"/>
      <c r="C195" s="115" t="s">
        <v>264</v>
      </c>
      <c r="D195" s="116" t="s">
        <v>1433</v>
      </c>
      <c r="E195" s="55">
        <v>399.22</v>
      </c>
      <c r="F195" s="54" t="s">
        <v>11</v>
      </c>
      <c r="G195" s="55">
        <v>0</v>
      </c>
      <c r="H195" s="55">
        <v>0</v>
      </c>
      <c r="I195" s="55">
        <f t="shared" si="12"/>
        <v>0</v>
      </c>
      <c r="J195" s="55">
        <f t="shared" si="13"/>
        <v>0</v>
      </c>
      <c r="K195" s="55">
        <f t="shared" si="14"/>
        <v>0</v>
      </c>
      <c r="L195" s="60">
        <f t="shared" si="15"/>
        <v>0</v>
      </c>
      <c r="M195" s="21"/>
    </row>
    <row r="196" spans="1:13" s="8" customFormat="1" ht="27" x14ac:dyDescent="0.15">
      <c r="A196" s="140"/>
      <c r="B196" s="140"/>
      <c r="C196" s="115" t="s">
        <v>265</v>
      </c>
      <c r="D196" s="116" t="s">
        <v>1434</v>
      </c>
      <c r="E196" s="55">
        <v>22.96</v>
      </c>
      <c r="F196" s="54" t="s">
        <v>11</v>
      </c>
      <c r="G196" s="55">
        <v>0</v>
      </c>
      <c r="H196" s="55">
        <v>0</v>
      </c>
      <c r="I196" s="55">
        <f t="shared" si="12"/>
        <v>0</v>
      </c>
      <c r="J196" s="55">
        <f t="shared" si="13"/>
        <v>0</v>
      </c>
      <c r="K196" s="55">
        <f t="shared" si="14"/>
        <v>0</v>
      </c>
      <c r="L196" s="60">
        <f t="shared" si="15"/>
        <v>0</v>
      </c>
      <c r="M196" s="21"/>
    </row>
    <row r="197" spans="1:13" s="8" customFormat="1" ht="27" x14ac:dyDescent="0.15">
      <c r="A197" s="140"/>
      <c r="B197" s="140"/>
      <c r="C197" s="115" t="s">
        <v>266</v>
      </c>
      <c r="D197" s="116" t="s">
        <v>1435</v>
      </c>
      <c r="E197" s="55">
        <v>0.74</v>
      </c>
      <c r="F197" s="54" t="s">
        <v>11</v>
      </c>
      <c r="G197" s="55">
        <v>0</v>
      </c>
      <c r="H197" s="55">
        <v>0</v>
      </c>
      <c r="I197" s="55">
        <f t="shared" si="12"/>
        <v>0</v>
      </c>
      <c r="J197" s="55">
        <f t="shared" si="13"/>
        <v>0</v>
      </c>
      <c r="K197" s="55">
        <f t="shared" si="14"/>
        <v>0</v>
      </c>
      <c r="L197" s="60">
        <f t="shared" si="15"/>
        <v>0</v>
      </c>
      <c r="M197" s="21"/>
    </row>
    <row r="198" spans="1:13" s="8" customFormat="1" ht="9" x14ac:dyDescent="0.15">
      <c r="A198" s="140"/>
      <c r="B198" s="140"/>
      <c r="C198" s="115" t="s">
        <v>267</v>
      </c>
      <c r="D198" s="116" t="s">
        <v>1436</v>
      </c>
      <c r="E198" s="55">
        <v>41.35</v>
      </c>
      <c r="F198" s="54" t="s">
        <v>12</v>
      </c>
      <c r="G198" s="55">
        <v>0</v>
      </c>
      <c r="H198" s="55">
        <v>0</v>
      </c>
      <c r="I198" s="55">
        <f t="shared" si="12"/>
        <v>0</v>
      </c>
      <c r="J198" s="55">
        <f t="shared" si="13"/>
        <v>0</v>
      </c>
      <c r="K198" s="55">
        <f t="shared" si="14"/>
        <v>0</v>
      </c>
      <c r="L198" s="60">
        <f t="shared" si="15"/>
        <v>0</v>
      </c>
      <c r="M198" s="21"/>
    </row>
    <row r="199" spans="1:13" s="8" customFormat="1" ht="9" x14ac:dyDescent="0.15">
      <c r="A199" s="140"/>
      <c r="B199" s="140"/>
      <c r="C199" s="115" t="s">
        <v>268</v>
      </c>
      <c r="D199" s="116" t="s">
        <v>1437</v>
      </c>
      <c r="E199" s="55">
        <v>41.35</v>
      </c>
      <c r="F199" s="54" t="s">
        <v>12</v>
      </c>
      <c r="G199" s="55">
        <v>0</v>
      </c>
      <c r="H199" s="55">
        <v>0</v>
      </c>
      <c r="I199" s="55">
        <f t="shared" si="12"/>
        <v>0</v>
      </c>
      <c r="J199" s="55">
        <f t="shared" si="13"/>
        <v>0</v>
      </c>
      <c r="K199" s="55">
        <f t="shared" si="14"/>
        <v>0</v>
      </c>
      <c r="L199" s="60">
        <f t="shared" si="15"/>
        <v>0</v>
      </c>
      <c r="M199" s="21"/>
    </row>
    <row r="200" spans="1:13" s="114" customFormat="1" ht="9" x14ac:dyDescent="0.15">
      <c r="A200" s="145"/>
      <c r="B200" s="145"/>
      <c r="C200" s="67"/>
      <c r="D200" s="82" t="s">
        <v>13</v>
      </c>
      <c r="E200" s="55"/>
      <c r="F200" s="54" t="s">
        <v>61</v>
      </c>
      <c r="G200" s="55"/>
      <c r="H200" s="55"/>
      <c r="I200" s="55"/>
      <c r="J200" s="64">
        <f>SUM(J191:J199)</f>
        <v>0</v>
      </c>
      <c r="K200" s="64">
        <f>SUM(K191:K199)</f>
        <v>0</v>
      </c>
      <c r="L200" s="83">
        <f>J200+K200</f>
        <v>0</v>
      </c>
      <c r="M200" s="113"/>
    </row>
    <row r="201" spans="1:13" s="114" customFormat="1" ht="9" x14ac:dyDescent="0.15">
      <c r="A201" s="145"/>
      <c r="B201" s="145"/>
      <c r="C201" s="150"/>
      <c r="D201" s="30"/>
      <c r="E201" s="65"/>
      <c r="F201" s="65" t="s">
        <v>61</v>
      </c>
      <c r="G201" s="65"/>
      <c r="H201" s="65"/>
      <c r="I201" s="65"/>
      <c r="J201" s="65"/>
      <c r="K201" s="65"/>
      <c r="L201" s="66"/>
      <c r="M201" s="113"/>
    </row>
    <row r="202" spans="1:13" s="8" customFormat="1" ht="9" x14ac:dyDescent="0.15">
      <c r="A202" s="140"/>
      <c r="B202" s="140"/>
      <c r="C202" s="151" t="s">
        <v>269</v>
      </c>
      <c r="D202" s="73" t="s">
        <v>1149</v>
      </c>
      <c r="E202" s="55"/>
      <c r="F202" s="54"/>
      <c r="G202" s="55"/>
      <c r="H202" s="55"/>
      <c r="I202" s="55"/>
      <c r="J202" s="55"/>
      <c r="K202" s="55"/>
      <c r="L202" s="60"/>
      <c r="M202" s="21"/>
    </row>
    <row r="203" spans="1:13" s="8" customFormat="1" ht="9" x14ac:dyDescent="0.15">
      <c r="A203" s="140"/>
      <c r="B203" s="140"/>
      <c r="C203" s="68" t="s">
        <v>270</v>
      </c>
      <c r="D203" s="161" t="s">
        <v>1150</v>
      </c>
      <c r="E203" s="55"/>
      <c r="F203" s="54"/>
      <c r="G203" s="55"/>
      <c r="H203" s="55"/>
      <c r="I203" s="55"/>
      <c r="J203" s="55"/>
      <c r="K203" s="55"/>
      <c r="L203" s="60"/>
      <c r="M203" s="21"/>
    </row>
    <row r="204" spans="1:13" s="8" customFormat="1" ht="27" x14ac:dyDescent="0.15">
      <c r="A204" s="140"/>
      <c r="B204" s="140"/>
      <c r="C204" s="115" t="s">
        <v>271</v>
      </c>
      <c r="D204" s="116" t="s">
        <v>1438</v>
      </c>
      <c r="E204" s="55">
        <v>1759.31</v>
      </c>
      <c r="F204" s="54" t="s">
        <v>11</v>
      </c>
      <c r="G204" s="55">
        <v>0</v>
      </c>
      <c r="H204" s="55">
        <v>0</v>
      </c>
      <c r="I204" s="55">
        <f t="shared" si="12"/>
        <v>0</v>
      </c>
      <c r="J204" s="55">
        <f t="shared" si="13"/>
        <v>0</v>
      </c>
      <c r="K204" s="55">
        <f t="shared" si="14"/>
        <v>0</v>
      </c>
      <c r="L204" s="60">
        <f t="shared" si="15"/>
        <v>0</v>
      </c>
      <c r="M204" s="21"/>
    </row>
    <row r="205" spans="1:13" s="8" customFormat="1" ht="27" x14ac:dyDescent="0.15">
      <c r="A205" s="140"/>
      <c r="B205" s="140"/>
      <c r="C205" s="115" t="s">
        <v>272</v>
      </c>
      <c r="D205" s="116" t="s">
        <v>1439</v>
      </c>
      <c r="E205" s="55">
        <v>417.78</v>
      </c>
      <c r="F205" s="54" t="s">
        <v>11</v>
      </c>
      <c r="G205" s="55">
        <v>0</v>
      </c>
      <c r="H205" s="55">
        <v>0</v>
      </c>
      <c r="I205" s="55">
        <f t="shared" si="12"/>
        <v>0</v>
      </c>
      <c r="J205" s="55">
        <f t="shared" si="13"/>
        <v>0</v>
      </c>
      <c r="K205" s="55">
        <f t="shared" si="14"/>
        <v>0</v>
      </c>
      <c r="L205" s="60">
        <f t="shared" si="15"/>
        <v>0</v>
      </c>
      <c r="M205" s="21"/>
    </row>
    <row r="206" spans="1:13" s="8" customFormat="1" ht="27" x14ac:dyDescent="0.15">
      <c r="A206" s="140"/>
      <c r="B206" s="140"/>
      <c r="C206" s="115" t="s">
        <v>273</v>
      </c>
      <c r="D206" s="116" t="s">
        <v>1440</v>
      </c>
      <c r="E206" s="55">
        <v>405.01</v>
      </c>
      <c r="F206" s="54" t="s">
        <v>11</v>
      </c>
      <c r="G206" s="55">
        <v>0</v>
      </c>
      <c r="H206" s="55">
        <v>0</v>
      </c>
      <c r="I206" s="55">
        <f t="shared" si="12"/>
        <v>0</v>
      </c>
      <c r="J206" s="55">
        <f t="shared" si="13"/>
        <v>0</v>
      </c>
      <c r="K206" s="55">
        <f t="shared" si="14"/>
        <v>0</v>
      </c>
      <c r="L206" s="60">
        <f t="shared" si="15"/>
        <v>0</v>
      </c>
      <c r="M206" s="21"/>
    </row>
    <row r="207" spans="1:13" s="8" customFormat="1" ht="27" x14ac:dyDescent="0.15">
      <c r="A207" s="140"/>
      <c r="B207" s="140"/>
      <c r="C207" s="115" t="s">
        <v>274</v>
      </c>
      <c r="D207" s="116" t="s">
        <v>1441</v>
      </c>
      <c r="E207" s="55">
        <v>417.78</v>
      </c>
      <c r="F207" s="54" t="s">
        <v>11</v>
      </c>
      <c r="G207" s="55">
        <v>0</v>
      </c>
      <c r="H207" s="55">
        <v>0</v>
      </c>
      <c r="I207" s="55">
        <f t="shared" si="12"/>
        <v>0</v>
      </c>
      <c r="J207" s="55">
        <f t="shared" si="13"/>
        <v>0</v>
      </c>
      <c r="K207" s="55">
        <f t="shared" si="14"/>
        <v>0</v>
      </c>
      <c r="L207" s="60">
        <f t="shared" si="15"/>
        <v>0</v>
      </c>
      <c r="M207" s="21"/>
    </row>
    <row r="208" spans="1:13" s="8" customFormat="1" ht="27" x14ac:dyDescent="0.15">
      <c r="A208" s="140"/>
      <c r="B208" s="140"/>
      <c r="C208" s="115" t="s">
        <v>275</v>
      </c>
      <c r="D208" s="116" t="s">
        <v>1442</v>
      </c>
      <c r="E208" s="55">
        <v>2654.47</v>
      </c>
      <c r="F208" s="54" t="s">
        <v>11</v>
      </c>
      <c r="G208" s="55">
        <v>0</v>
      </c>
      <c r="H208" s="55">
        <v>0</v>
      </c>
      <c r="I208" s="55">
        <f t="shared" si="12"/>
        <v>0</v>
      </c>
      <c r="J208" s="55">
        <f t="shared" si="13"/>
        <v>0</v>
      </c>
      <c r="K208" s="55">
        <f t="shared" si="14"/>
        <v>0</v>
      </c>
      <c r="L208" s="60">
        <f t="shared" si="15"/>
        <v>0</v>
      </c>
      <c r="M208" s="21"/>
    </row>
    <row r="209" spans="1:13" s="8" customFormat="1" ht="9" x14ac:dyDescent="0.15">
      <c r="A209" s="140"/>
      <c r="B209" s="140"/>
      <c r="C209" s="115" t="s">
        <v>276</v>
      </c>
      <c r="D209" s="116" t="s">
        <v>1443</v>
      </c>
      <c r="E209" s="55">
        <v>204.18</v>
      </c>
      <c r="F209" s="54" t="s">
        <v>11</v>
      </c>
      <c r="G209" s="55">
        <v>0</v>
      </c>
      <c r="H209" s="55">
        <v>0</v>
      </c>
      <c r="I209" s="55">
        <f t="shared" si="12"/>
        <v>0</v>
      </c>
      <c r="J209" s="55">
        <f t="shared" si="13"/>
        <v>0</v>
      </c>
      <c r="K209" s="55">
        <f t="shared" si="14"/>
        <v>0</v>
      </c>
      <c r="L209" s="60">
        <f t="shared" si="15"/>
        <v>0</v>
      </c>
      <c r="M209" s="21"/>
    </row>
    <row r="210" spans="1:13" s="8" customFormat="1" ht="9" x14ac:dyDescent="0.15">
      <c r="A210" s="140"/>
      <c r="B210" s="140"/>
      <c r="C210" s="68" t="s">
        <v>277</v>
      </c>
      <c r="D210" s="161" t="s">
        <v>1151</v>
      </c>
      <c r="E210" s="55"/>
      <c r="F210" s="54"/>
      <c r="G210" s="55"/>
      <c r="H210" s="55"/>
      <c r="I210" s="55"/>
      <c r="J210" s="55"/>
      <c r="K210" s="55"/>
      <c r="L210" s="60"/>
      <c r="M210" s="21"/>
    </row>
    <row r="211" spans="1:13" s="8" customFormat="1" ht="27" x14ac:dyDescent="0.15">
      <c r="A211" s="140"/>
      <c r="B211" s="140"/>
      <c r="C211" s="115" t="s">
        <v>278</v>
      </c>
      <c r="D211" s="116" t="s">
        <v>1444</v>
      </c>
      <c r="E211" s="55">
        <v>1170.21</v>
      </c>
      <c r="F211" s="54" t="s">
        <v>11</v>
      </c>
      <c r="G211" s="55">
        <v>0</v>
      </c>
      <c r="H211" s="55">
        <v>0</v>
      </c>
      <c r="I211" s="55">
        <f t="shared" si="12"/>
        <v>0</v>
      </c>
      <c r="J211" s="55">
        <f t="shared" si="13"/>
        <v>0</v>
      </c>
      <c r="K211" s="55">
        <f t="shared" si="14"/>
        <v>0</v>
      </c>
      <c r="L211" s="60">
        <f t="shared" si="15"/>
        <v>0</v>
      </c>
      <c r="M211" s="21"/>
    </row>
    <row r="212" spans="1:13" s="8" customFormat="1" ht="27" x14ac:dyDescent="0.15">
      <c r="A212" s="140"/>
      <c r="B212" s="140"/>
      <c r="C212" s="115" t="s">
        <v>279</v>
      </c>
      <c r="D212" s="116" t="s">
        <v>1445</v>
      </c>
      <c r="E212" s="55">
        <v>204.88</v>
      </c>
      <c r="F212" s="54" t="s">
        <v>11</v>
      </c>
      <c r="G212" s="55">
        <v>0</v>
      </c>
      <c r="H212" s="55">
        <v>0</v>
      </c>
      <c r="I212" s="55">
        <f t="shared" si="12"/>
        <v>0</v>
      </c>
      <c r="J212" s="55">
        <f t="shared" si="13"/>
        <v>0</v>
      </c>
      <c r="K212" s="55">
        <f t="shared" si="14"/>
        <v>0</v>
      </c>
      <c r="L212" s="60">
        <f t="shared" si="15"/>
        <v>0</v>
      </c>
      <c r="M212" s="21"/>
    </row>
    <row r="213" spans="1:13" s="8" customFormat="1" ht="27" x14ac:dyDescent="0.15">
      <c r="A213" s="140"/>
      <c r="B213" s="140"/>
      <c r="C213" s="115" t="s">
        <v>280</v>
      </c>
      <c r="D213" s="116" t="s">
        <v>1446</v>
      </c>
      <c r="E213" s="55">
        <v>37.32</v>
      </c>
      <c r="F213" s="54" t="s">
        <v>11</v>
      </c>
      <c r="G213" s="55">
        <v>0</v>
      </c>
      <c r="H213" s="55">
        <v>0</v>
      </c>
      <c r="I213" s="55">
        <f t="shared" si="12"/>
        <v>0</v>
      </c>
      <c r="J213" s="55">
        <f t="shared" si="13"/>
        <v>0</v>
      </c>
      <c r="K213" s="55">
        <f t="shared" si="14"/>
        <v>0</v>
      </c>
      <c r="L213" s="60">
        <f t="shared" si="15"/>
        <v>0</v>
      </c>
      <c r="M213" s="21"/>
    </row>
    <row r="214" spans="1:13" s="8" customFormat="1" ht="18" x14ac:dyDescent="0.15">
      <c r="A214" s="140"/>
      <c r="B214" s="140"/>
      <c r="C214" s="115" t="s">
        <v>281</v>
      </c>
      <c r="D214" s="116" t="s">
        <v>2111</v>
      </c>
      <c r="E214" s="55">
        <v>34.64</v>
      </c>
      <c r="F214" s="54" t="s">
        <v>11</v>
      </c>
      <c r="G214" s="55">
        <v>0</v>
      </c>
      <c r="H214" s="55">
        <v>0</v>
      </c>
      <c r="I214" s="55">
        <f t="shared" si="12"/>
        <v>0</v>
      </c>
      <c r="J214" s="55">
        <f t="shared" si="13"/>
        <v>0</v>
      </c>
      <c r="K214" s="55">
        <f t="shared" si="14"/>
        <v>0</v>
      </c>
      <c r="L214" s="60">
        <f t="shared" si="15"/>
        <v>0</v>
      </c>
      <c r="M214" s="21"/>
    </row>
    <row r="215" spans="1:13" s="8" customFormat="1" ht="18" x14ac:dyDescent="0.15">
      <c r="A215" s="140"/>
      <c r="B215" s="140"/>
      <c r="C215" s="115" t="s">
        <v>282</v>
      </c>
      <c r="D215" s="116" t="s">
        <v>1447</v>
      </c>
      <c r="E215" s="55">
        <v>197.49</v>
      </c>
      <c r="F215" s="54" t="s">
        <v>12</v>
      </c>
      <c r="G215" s="55">
        <v>0</v>
      </c>
      <c r="H215" s="55">
        <v>0</v>
      </c>
      <c r="I215" s="55">
        <f t="shared" si="12"/>
        <v>0</v>
      </c>
      <c r="J215" s="55">
        <f t="shared" si="13"/>
        <v>0</v>
      </c>
      <c r="K215" s="55">
        <f t="shared" si="14"/>
        <v>0</v>
      </c>
      <c r="L215" s="60">
        <f t="shared" si="15"/>
        <v>0</v>
      </c>
      <c r="M215" s="21"/>
    </row>
    <row r="216" spans="1:13" s="114" customFormat="1" ht="9" x14ac:dyDescent="0.15">
      <c r="A216" s="145"/>
      <c r="B216" s="145"/>
      <c r="C216" s="67"/>
      <c r="D216" s="82" t="s">
        <v>13</v>
      </c>
      <c r="E216" s="55"/>
      <c r="F216" s="54" t="s">
        <v>61</v>
      </c>
      <c r="G216" s="55"/>
      <c r="H216" s="55"/>
      <c r="I216" s="55"/>
      <c r="J216" s="64">
        <f>SUM(J204:J215)</f>
        <v>0</v>
      </c>
      <c r="K216" s="64">
        <f>SUM(K204:K215)</f>
        <v>0</v>
      </c>
      <c r="L216" s="83">
        <f>J216+K216</f>
        <v>0</v>
      </c>
      <c r="M216" s="113"/>
    </row>
    <row r="217" spans="1:13" s="114" customFormat="1" ht="9" x14ac:dyDescent="0.15">
      <c r="A217" s="145"/>
      <c r="B217" s="145"/>
      <c r="C217" s="150"/>
      <c r="D217" s="30"/>
      <c r="E217" s="65"/>
      <c r="F217" s="65" t="s">
        <v>61</v>
      </c>
      <c r="G217" s="65"/>
      <c r="H217" s="65"/>
      <c r="I217" s="65"/>
      <c r="J217" s="65"/>
      <c r="K217" s="65"/>
      <c r="L217" s="66"/>
      <c r="M217" s="113"/>
    </row>
    <row r="218" spans="1:13" s="8" customFormat="1" ht="9" x14ac:dyDescent="0.15">
      <c r="A218" s="140"/>
      <c r="B218" s="140"/>
      <c r="C218" s="151" t="s">
        <v>283</v>
      </c>
      <c r="D218" s="73" t="s">
        <v>42</v>
      </c>
      <c r="E218" s="55"/>
      <c r="F218" s="54"/>
      <c r="G218" s="55"/>
      <c r="H218" s="55"/>
      <c r="I218" s="55"/>
      <c r="J218" s="55"/>
      <c r="K218" s="55"/>
      <c r="L218" s="60"/>
      <c r="M218" s="21"/>
    </row>
    <row r="219" spans="1:13" s="8" customFormat="1" ht="9" x14ac:dyDescent="0.15">
      <c r="A219" s="140"/>
      <c r="B219" s="140"/>
      <c r="C219" s="68" t="s">
        <v>284</v>
      </c>
      <c r="D219" s="161" t="s">
        <v>1448</v>
      </c>
      <c r="E219" s="55"/>
      <c r="F219" s="54"/>
      <c r="G219" s="55"/>
      <c r="H219" s="55"/>
      <c r="I219" s="55"/>
      <c r="J219" s="55"/>
      <c r="K219" s="55"/>
      <c r="L219" s="60"/>
      <c r="M219" s="21"/>
    </row>
    <row r="220" spans="1:13" s="8" customFormat="1" ht="9" x14ac:dyDescent="0.15">
      <c r="A220" s="140"/>
      <c r="B220" s="140"/>
      <c r="C220" s="115" t="s">
        <v>285</v>
      </c>
      <c r="D220" s="116" t="s">
        <v>1449</v>
      </c>
      <c r="E220" s="55">
        <v>1778.41</v>
      </c>
      <c r="F220" s="54" t="s">
        <v>11</v>
      </c>
      <c r="G220" s="55">
        <v>0</v>
      </c>
      <c r="H220" s="55">
        <v>0</v>
      </c>
      <c r="I220" s="55">
        <f t="shared" si="12"/>
        <v>0</v>
      </c>
      <c r="J220" s="55">
        <f t="shared" si="13"/>
        <v>0</v>
      </c>
      <c r="K220" s="55">
        <f t="shared" si="14"/>
        <v>0</v>
      </c>
      <c r="L220" s="60">
        <f t="shared" si="15"/>
        <v>0</v>
      </c>
      <c r="M220" s="21"/>
    </row>
    <row r="221" spans="1:13" s="8" customFormat="1" ht="18" x14ac:dyDescent="0.15">
      <c r="A221" s="140"/>
      <c r="B221" s="140"/>
      <c r="C221" s="115" t="s">
        <v>286</v>
      </c>
      <c r="D221" s="116" t="s">
        <v>1450</v>
      </c>
      <c r="E221" s="55">
        <v>1778.41</v>
      </c>
      <c r="F221" s="54" t="s">
        <v>11</v>
      </c>
      <c r="G221" s="55">
        <v>0</v>
      </c>
      <c r="H221" s="55">
        <v>0</v>
      </c>
      <c r="I221" s="55">
        <f t="shared" si="12"/>
        <v>0</v>
      </c>
      <c r="J221" s="55">
        <f t="shared" si="13"/>
        <v>0</v>
      </c>
      <c r="K221" s="55">
        <f t="shared" si="14"/>
        <v>0</v>
      </c>
      <c r="L221" s="60">
        <f t="shared" si="15"/>
        <v>0</v>
      </c>
      <c r="M221" s="21"/>
    </row>
    <row r="222" spans="1:13" s="8" customFormat="1" ht="18" x14ac:dyDescent="0.15">
      <c r="A222" s="140"/>
      <c r="B222" s="140"/>
      <c r="C222" s="115" t="s">
        <v>287</v>
      </c>
      <c r="D222" s="116" t="s">
        <v>1451</v>
      </c>
      <c r="E222" s="55">
        <v>88.93</v>
      </c>
      <c r="F222" s="54" t="s">
        <v>48</v>
      </c>
      <c r="G222" s="55">
        <v>0</v>
      </c>
      <c r="H222" s="55">
        <v>0</v>
      </c>
      <c r="I222" s="55">
        <f t="shared" si="12"/>
        <v>0</v>
      </c>
      <c r="J222" s="55">
        <f t="shared" si="13"/>
        <v>0</v>
      </c>
      <c r="K222" s="55">
        <f t="shared" si="14"/>
        <v>0</v>
      </c>
      <c r="L222" s="60">
        <f t="shared" si="15"/>
        <v>0</v>
      </c>
      <c r="M222" s="21"/>
    </row>
    <row r="223" spans="1:13" s="8" customFormat="1" ht="27" x14ac:dyDescent="0.15">
      <c r="A223" s="140"/>
      <c r="B223" s="140"/>
      <c r="C223" s="115" t="s">
        <v>288</v>
      </c>
      <c r="D223" s="116" t="s">
        <v>1452</v>
      </c>
      <c r="E223" s="55">
        <v>1778.41</v>
      </c>
      <c r="F223" s="54" t="s">
        <v>11</v>
      </c>
      <c r="G223" s="55">
        <v>0</v>
      </c>
      <c r="H223" s="55">
        <v>0</v>
      </c>
      <c r="I223" s="55">
        <f t="shared" si="12"/>
        <v>0</v>
      </c>
      <c r="J223" s="55">
        <f t="shared" si="13"/>
        <v>0</v>
      </c>
      <c r="K223" s="55">
        <f t="shared" si="14"/>
        <v>0</v>
      </c>
      <c r="L223" s="60">
        <f t="shared" si="15"/>
        <v>0</v>
      </c>
      <c r="M223" s="21"/>
    </row>
    <row r="224" spans="1:13" s="8" customFormat="1" ht="27" x14ac:dyDescent="0.15">
      <c r="A224" s="140"/>
      <c r="B224" s="140"/>
      <c r="C224" s="115" t="s">
        <v>289</v>
      </c>
      <c r="D224" s="116" t="s">
        <v>1453</v>
      </c>
      <c r="E224" s="55">
        <v>1813.28</v>
      </c>
      <c r="F224" s="54" t="s">
        <v>11</v>
      </c>
      <c r="G224" s="55">
        <v>0</v>
      </c>
      <c r="H224" s="55">
        <v>0</v>
      </c>
      <c r="I224" s="55">
        <f t="shared" si="12"/>
        <v>0</v>
      </c>
      <c r="J224" s="55">
        <f t="shared" si="13"/>
        <v>0</v>
      </c>
      <c r="K224" s="55">
        <f t="shared" si="14"/>
        <v>0</v>
      </c>
      <c r="L224" s="60">
        <f t="shared" si="15"/>
        <v>0</v>
      </c>
      <c r="M224" s="21"/>
    </row>
    <row r="225" spans="1:13" s="8" customFormat="1" ht="27" x14ac:dyDescent="0.15">
      <c r="A225" s="140"/>
      <c r="B225" s="140"/>
      <c r="C225" s="115" t="s">
        <v>290</v>
      </c>
      <c r="D225" s="116" t="s">
        <v>1454</v>
      </c>
      <c r="E225" s="55">
        <v>1144.74</v>
      </c>
      <c r="F225" s="54" t="s">
        <v>11</v>
      </c>
      <c r="G225" s="55">
        <v>0</v>
      </c>
      <c r="H225" s="55">
        <v>0</v>
      </c>
      <c r="I225" s="55">
        <f t="shared" si="12"/>
        <v>0</v>
      </c>
      <c r="J225" s="55">
        <f t="shared" si="13"/>
        <v>0</v>
      </c>
      <c r="K225" s="55">
        <f t="shared" si="14"/>
        <v>0</v>
      </c>
      <c r="L225" s="60">
        <f t="shared" si="15"/>
        <v>0</v>
      </c>
      <c r="M225" s="21"/>
    </row>
    <row r="226" spans="1:13" s="8" customFormat="1" ht="9" x14ac:dyDescent="0.15">
      <c r="A226" s="140"/>
      <c r="B226" s="140"/>
      <c r="C226" s="68" t="s">
        <v>291</v>
      </c>
      <c r="D226" s="161" t="s">
        <v>1455</v>
      </c>
      <c r="E226" s="55"/>
      <c r="F226" s="54"/>
      <c r="G226" s="55"/>
      <c r="H226" s="55"/>
      <c r="I226" s="55"/>
      <c r="J226" s="55"/>
      <c r="K226" s="55"/>
      <c r="L226" s="60"/>
      <c r="M226" s="21"/>
    </row>
    <row r="227" spans="1:13" s="8" customFormat="1" ht="27" x14ac:dyDescent="0.15">
      <c r="A227" s="140"/>
      <c r="B227" s="140"/>
      <c r="C227" s="115" t="s">
        <v>292</v>
      </c>
      <c r="D227" s="116" t="s">
        <v>1456</v>
      </c>
      <c r="E227" s="55">
        <v>387.11</v>
      </c>
      <c r="F227" s="54" t="s">
        <v>11</v>
      </c>
      <c r="G227" s="55">
        <v>0</v>
      </c>
      <c r="H227" s="55">
        <v>0</v>
      </c>
      <c r="I227" s="55">
        <f t="shared" si="12"/>
        <v>0</v>
      </c>
      <c r="J227" s="55">
        <f t="shared" si="13"/>
        <v>0</v>
      </c>
      <c r="K227" s="55">
        <f t="shared" si="14"/>
        <v>0</v>
      </c>
      <c r="L227" s="60">
        <f t="shared" si="15"/>
        <v>0</v>
      </c>
      <c r="M227" s="21"/>
    </row>
    <row r="228" spans="1:13" s="8" customFormat="1" ht="27" x14ac:dyDescent="0.15">
      <c r="A228" s="140"/>
      <c r="B228" s="140"/>
      <c r="C228" s="115" t="s">
        <v>293</v>
      </c>
      <c r="D228" s="116" t="s">
        <v>1457</v>
      </c>
      <c r="E228" s="55">
        <v>5.12</v>
      </c>
      <c r="F228" s="54" t="s">
        <v>11</v>
      </c>
      <c r="G228" s="55">
        <v>0</v>
      </c>
      <c r="H228" s="55">
        <v>0</v>
      </c>
      <c r="I228" s="55">
        <f t="shared" si="12"/>
        <v>0</v>
      </c>
      <c r="J228" s="55">
        <f t="shared" si="13"/>
        <v>0</v>
      </c>
      <c r="K228" s="55">
        <f t="shared" si="14"/>
        <v>0</v>
      </c>
      <c r="L228" s="60">
        <f t="shared" si="15"/>
        <v>0</v>
      </c>
      <c r="M228" s="21"/>
    </row>
    <row r="229" spans="1:13" s="8" customFormat="1" ht="18" x14ac:dyDescent="0.15">
      <c r="A229" s="140"/>
      <c r="B229" s="140"/>
      <c r="C229" s="115" t="s">
        <v>294</v>
      </c>
      <c r="D229" s="116" t="s">
        <v>1152</v>
      </c>
      <c r="E229" s="55">
        <v>0.92</v>
      </c>
      <c r="F229" s="54" t="s">
        <v>12</v>
      </c>
      <c r="G229" s="55">
        <v>0</v>
      </c>
      <c r="H229" s="55">
        <v>0</v>
      </c>
      <c r="I229" s="55">
        <f t="shared" si="12"/>
        <v>0</v>
      </c>
      <c r="J229" s="55">
        <f t="shared" si="13"/>
        <v>0</v>
      </c>
      <c r="K229" s="55">
        <f t="shared" si="14"/>
        <v>0</v>
      </c>
      <c r="L229" s="60">
        <f t="shared" si="15"/>
        <v>0</v>
      </c>
      <c r="M229" s="21"/>
    </row>
    <row r="230" spans="1:13" s="8" customFormat="1" ht="27" x14ac:dyDescent="0.15">
      <c r="A230" s="140"/>
      <c r="B230" s="140"/>
      <c r="C230" s="115" t="s">
        <v>295</v>
      </c>
      <c r="D230" s="116" t="s">
        <v>1458</v>
      </c>
      <c r="E230" s="55">
        <v>1423.66</v>
      </c>
      <c r="F230" s="54" t="s">
        <v>11</v>
      </c>
      <c r="G230" s="55">
        <v>0</v>
      </c>
      <c r="H230" s="55">
        <v>0</v>
      </c>
      <c r="I230" s="55">
        <f t="shared" si="12"/>
        <v>0</v>
      </c>
      <c r="J230" s="55">
        <f t="shared" si="13"/>
        <v>0</v>
      </c>
      <c r="K230" s="55">
        <f t="shared" si="14"/>
        <v>0</v>
      </c>
      <c r="L230" s="60">
        <f t="shared" si="15"/>
        <v>0</v>
      </c>
      <c r="M230" s="21"/>
    </row>
    <row r="231" spans="1:13" s="8" customFormat="1" ht="9" x14ac:dyDescent="0.15">
      <c r="A231" s="140"/>
      <c r="B231" s="140"/>
      <c r="C231" s="68" t="s">
        <v>296</v>
      </c>
      <c r="D231" s="161" t="s">
        <v>1459</v>
      </c>
      <c r="E231" s="55"/>
      <c r="F231" s="54"/>
      <c r="G231" s="55"/>
      <c r="H231" s="55"/>
      <c r="I231" s="55"/>
      <c r="J231" s="55"/>
      <c r="K231" s="55"/>
      <c r="L231" s="60"/>
      <c r="M231" s="21"/>
    </row>
    <row r="232" spans="1:13" s="8" customFormat="1" ht="27" x14ac:dyDescent="0.15">
      <c r="A232" s="140"/>
      <c r="B232" s="140"/>
      <c r="C232" s="115" t="s">
        <v>297</v>
      </c>
      <c r="D232" s="116" t="s">
        <v>1460</v>
      </c>
      <c r="E232" s="55">
        <v>1144.74</v>
      </c>
      <c r="F232" s="54" t="s">
        <v>11</v>
      </c>
      <c r="G232" s="55">
        <v>0</v>
      </c>
      <c r="H232" s="55">
        <v>0</v>
      </c>
      <c r="I232" s="55">
        <f t="shared" si="12"/>
        <v>0</v>
      </c>
      <c r="J232" s="55">
        <f t="shared" si="13"/>
        <v>0</v>
      </c>
      <c r="K232" s="55">
        <f t="shared" si="14"/>
        <v>0</v>
      </c>
      <c r="L232" s="60">
        <f t="shared" si="15"/>
        <v>0</v>
      </c>
      <c r="M232" s="21"/>
    </row>
    <row r="233" spans="1:13" s="114" customFormat="1" ht="9" x14ac:dyDescent="0.15">
      <c r="A233" s="145"/>
      <c r="B233" s="145"/>
      <c r="C233" s="67"/>
      <c r="D233" s="82" t="s">
        <v>13</v>
      </c>
      <c r="E233" s="55"/>
      <c r="F233" s="54" t="s">
        <v>61</v>
      </c>
      <c r="G233" s="55"/>
      <c r="H233" s="55"/>
      <c r="I233" s="55"/>
      <c r="J233" s="64">
        <f>SUM(J220:J232)</f>
        <v>0</v>
      </c>
      <c r="K233" s="64">
        <f>SUM(K220:K232)</f>
        <v>0</v>
      </c>
      <c r="L233" s="83">
        <f>J233+K233</f>
        <v>0</v>
      </c>
      <c r="M233" s="113"/>
    </row>
    <row r="234" spans="1:13" s="114" customFormat="1" ht="9" x14ac:dyDescent="0.15">
      <c r="A234" s="145"/>
      <c r="B234" s="145"/>
      <c r="C234" s="150"/>
      <c r="D234" s="30"/>
      <c r="E234" s="65"/>
      <c r="F234" s="65" t="s">
        <v>61</v>
      </c>
      <c r="G234" s="65"/>
      <c r="H234" s="65"/>
      <c r="I234" s="65"/>
      <c r="J234" s="65"/>
      <c r="K234" s="65"/>
      <c r="L234" s="66"/>
      <c r="M234" s="113"/>
    </row>
    <row r="235" spans="1:13" s="8" customFormat="1" ht="9" x14ac:dyDescent="0.15">
      <c r="A235" s="140"/>
      <c r="B235" s="140"/>
      <c r="C235" s="151" t="s">
        <v>298</v>
      </c>
      <c r="D235" s="73" t="s">
        <v>1153</v>
      </c>
      <c r="E235" s="55"/>
      <c r="F235" s="54"/>
      <c r="G235" s="55"/>
      <c r="H235" s="55"/>
      <c r="I235" s="55"/>
      <c r="J235" s="55"/>
      <c r="K235" s="55"/>
      <c r="L235" s="60"/>
      <c r="M235" s="21"/>
    </row>
    <row r="236" spans="1:13" s="8" customFormat="1" ht="9" x14ac:dyDescent="0.15">
      <c r="A236" s="140"/>
      <c r="B236" s="140"/>
      <c r="C236" s="68" t="s">
        <v>299</v>
      </c>
      <c r="D236" s="161" t="s">
        <v>1461</v>
      </c>
      <c r="E236" s="55"/>
      <c r="F236" s="54"/>
      <c r="G236" s="55"/>
      <c r="H236" s="55"/>
      <c r="I236" s="55"/>
      <c r="J236" s="55"/>
      <c r="K236" s="55"/>
      <c r="L236" s="60"/>
      <c r="M236" s="21"/>
    </row>
    <row r="237" spans="1:13" s="8" customFormat="1" ht="36" x14ac:dyDescent="0.15">
      <c r="A237" s="140"/>
      <c r="B237" s="140"/>
      <c r="C237" s="115" t="s">
        <v>300</v>
      </c>
      <c r="D237" s="116" t="s">
        <v>1462</v>
      </c>
      <c r="E237" s="55">
        <v>7026</v>
      </c>
      <c r="F237" s="54" t="s">
        <v>51</v>
      </c>
      <c r="G237" s="55">
        <v>0</v>
      </c>
      <c r="H237" s="55">
        <v>0</v>
      </c>
      <c r="I237" s="55">
        <f t="shared" si="12"/>
        <v>0</v>
      </c>
      <c r="J237" s="55">
        <f t="shared" si="13"/>
        <v>0</v>
      </c>
      <c r="K237" s="55">
        <f t="shared" si="14"/>
        <v>0</v>
      </c>
      <c r="L237" s="60">
        <f t="shared" si="15"/>
        <v>0</v>
      </c>
      <c r="M237" s="21"/>
    </row>
    <row r="238" spans="1:13" s="8" customFormat="1" ht="9" x14ac:dyDescent="0.15">
      <c r="A238" s="140"/>
      <c r="B238" s="140"/>
      <c r="C238" s="68" t="s">
        <v>301</v>
      </c>
      <c r="D238" s="161" t="s">
        <v>1463</v>
      </c>
      <c r="E238" s="55"/>
      <c r="F238" s="54"/>
      <c r="G238" s="55"/>
      <c r="H238" s="55"/>
      <c r="I238" s="55"/>
      <c r="J238" s="55"/>
      <c r="K238" s="55"/>
      <c r="L238" s="60"/>
      <c r="M238" s="21"/>
    </row>
    <row r="239" spans="1:13" s="8" customFormat="1" ht="9" x14ac:dyDescent="0.15">
      <c r="A239" s="140"/>
      <c r="B239" s="140"/>
      <c r="C239" s="68" t="s">
        <v>302</v>
      </c>
      <c r="D239" s="161" t="s">
        <v>1368</v>
      </c>
      <c r="E239" s="55"/>
      <c r="F239" s="54"/>
      <c r="G239" s="55"/>
      <c r="H239" s="55"/>
      <c r="I239" s="55"/>
      <c r="J239" s="55"/>
      <c r="K239" s="55"/>
      <c r="L239" s="60"/>
      <c r="M239" s="21"/>
    </row>
    <row r="240" spans="1:13" s="8" customFormat="1" ht="18" x14ac:dyDescent="0.15">
      <c r="A240" s="140"/>
      <c r="B240" s="140"/>
      <c r="C240" s="115" t="s">
        <v>303</v>
      </c>
      <c r="D240" s="116" t="s">
        <v>1369</v>
      </c>
      <c r="E240" s="55">
        <v>27.8</v>
      </c>
      <c r="F240" s="54" t="s">
        <v>48</v>
      </c>
      <c r="G240" s="55">
        <v>0</v>
      </c>
      <c r="H240" s="55">
        <v>0</v>
      </c>
      <c r="I240" s="55">
        <f t="shared" si="12"/>
        <v>0</v>
      </c>
      <c r="J240" s="55">
        <f t="shared" si="13"/>
        <v>0</v>
      </c>
      <c r="K240" s="55">
        <f t="shared" si="14"/>
        <v>0</v>
      </c>
      <c r="L240" s="60">
        <f t="shared" si="15"/>
        <v>0</v>
      </c>
      <c r="M240" s="21"/>
    </row>
    <row r="241" spans="1:13" s="8" customFormat="1" ht="18" x14ac:dyDescent="0.15">
      <c r="A241" s="140"/>
      <c r="B241" s="140"/>
      <c r="C241" s="115" t="s">
        <v>304</v>
      </c>
      <c r="D241" s="116" t="s">
        <v>1370</v>
      </c>
      <c r="E241" s="55">
        <v>17.04</v>
      </c>
      <c r="F241" s="54" t="s">
        <v>48</v>
      </c>
      <c r="G241" s="55">
        <v>0</v>
      </c>
      <c r="H241" s="55">
        <v>0</v>
      </c>
      <c r="I241" s="55">
        <f t="shared" si="12"/>
        <v>0</v>
      </c>
      <c r="J241" s="55">
        <f t="shared" si="13"/>
        <v>0</v>
      </c>
      <c r="K241" s="55">
        <f t="shared" si="14"/>
        <v>0</v>
      </c>
      <c r="L241" s="60">
        <f t="shared" si="15"/>
        <v>0</v>
      </c>
      <c r="M241" s="21"/>
    </row>
    <row r="242" spans="1:13" s="8" customFormat="1" ht="18" x14ac:dyDescent="0.15">
      <c r="A242" s="140"/>
      <c r="B242" s="140"/>
      <c r="C242" s="115" t="s">
        <v>305</v>
      </c>
      <c r="D242" s="116" t="s">
        <v>1371</v>
      </c>
      <c r="E242" s="55">
        <v>37.36</v>
      </c>
      <c r="F242" s="54" t="s">
        <v>48</v>
      </c>
      <c r="G242" s="55">
        <v>0</v>
      </c>
      <c r="H242" s="55">
        <v>0</v>
      </c>
      <c r="I242" s="55">
        <f t="shared" si="12"/>
        <v>0</v>
      </c>
      <c r="J242" s="55">
        <f t="shared" si="13"/>
        <v>0</v>
      </c>
      <c r="K242" s="55">
        <f t="shared" si="14"/>
        <v>0</v>
      </c>
      <c r="L242" s="60">
        <f t="shared" si="15"/>
        <v>0</v>
      </c>
      <c r="M242" s="21"/>
    </row>
    <row r="243" spans="1:13" s="8" customFormat="1" ht="27" x14ac:dyDescent="0.15">
      <c r="A243" s="140"/>
      <c r="B243" s="140"/>
      <c r="C243" s="115" t="s">
        <v>306</v>
      </c>
      <c r="D243" s="116" t="s">
        <v>1372</v>
      </c>
      <c r="E243" s="55">
        <v>20.78</v>
      </c>
      <c r="F243" s="54" t="s">
        <v>11</v>
      </c>
      <c r="G243" s="55">
        <v>0</v>
      </c>
      <c r="H243" s="55">
        <v>0</v>
      </c>
      <c r="I243" s="55">
        <f t="shared" si="12"/>
        <v>0</v>
      </c>
      <c r="J243" s="55">
        <f t="shared" si="13"/>
        <v>0</v>
      </c>
      <c r="K243" s="55">
        <f t="shared" si="14"/>
        <v>0</v>
      </c>
      <c r="L243" s="60">
        <f t="shared" si="15"/>
        <v>0</v>
      </c>
      <c r="M243" s="21"/>
    </row>
    <row r="244" spans="1:13" s="8" customFormat="1" ht="18" x14ac:dyDescent="0.15">
      <c r="A244" s="140"/>
      <c r="B244" s="140"/>
      <c r="C244" s="115" t="s">
        <v>307</v>
      </c>
      <c r="D244" s="116" t="s">
        <v>1373</v>
      </c>
      <c r="E244" s="55">
        <v>20.78</v>
      </c>
      <c r="F244" s="54" t="s">
        <v>11</v>
      </c>
      <c r="G244" s="55">
        <v>0</v>
      </c>
      <c r="H244" s="55">
        <v>0</v>
      </c>
      <c r="I244" s="55">
        <f t="shared" si="12"/>
        <v>0</v>
      </c>
      <c r="J244" s="55">
        <f t="shared" si="13"/>
        <v>0</v>
      </c>
      <c r="K244" s="55">
        <f t="shared" si="14"/>
        <v>0</v>
      </c>
      <c r="L244" s="60">
        <f t="shared" si="15"/>
        <v>0</v>
      </c>
      <c r="M244" s="21"/>
    </row>
    <row r="245" spans="1:13" s="8" customFormat="1" ht="27" x14ac:dyDescent="0.15">
      <c r="A245" s="140"/>
      <c r="B245" s="140"/>
      <c r="C245" s="115" t="s">
        <v>308</v>
      </c>
      <c r="D245" s="116" t="s">
        <v>1464</v>
      </c>
      <c r="E245" s="55">
        <v>18.690000000000001</v>
      </c>
      <c r="F245" s="54" t="s">
        <v>48</v>
      </c>
      <c r="G245" s="55">
        <v>0</v>
      </c>
      <c r="H245" s="55">
        <v>0</v>
      </c>
      <c r="I245" s="55">
        <f t="shared" si="12"/>
        <v>0</v>
      </c>
      <c r="J245" s="55">
        <f t="shared" si="13"/>
        <v>0</v>
      </c>
      <c r="K245" s="55">
        <f t="shared" si="14"/>
        <v>0</v>
      </c>
      <c r="L245" s="60">
        <f t="shared" si="15"/>
        <v>0</v>
      </c>
      <c r="M245" s="21"/>
    </row>
    <row r="246" spans="1:13" s="8" customFormat="1" ht="18" x14ac:dyDescent="0.15">
      <c r="A246" s="140"/>
      <c r="B246" s="140"/>
      <c r="C246" s="115" t="s">
        <v>309</v>
      </c>
      <c r="D246" s="116" t="s">
        <v>1465</v>
      </c>
      <c r="E246" s="55">
        <v>560.70000000000005</v>
      </c>
      <c r="F246" s="54" t="s">
        <v>1277</v>
      </c>
      <c r="G246" s="55">
        <v>0</v>
      </c>
      <c r="H246" s="55">
        <v>0</v>
      </c>
      <c r="I246" s="55">
        <f t="shared" si="12"/>
        <v>0</v>
      </c>
      <c r="J246" s="55">
        <f t="shared" si="13"/>
        <v>0</v>
      </c>
      <c r="K246" s="55">
        <f t="shared" si="14"/>
        <v>0</v>
      </c>
      <c r="L246" s="60">
        <f t="shared" si="15"/>
        <v>0</v>
      </c>
      <c r="M246" s="21"/>
    </row>
    <row r="247" spans="1:13" s="8" customFormat="1" ht="9" x14ac:dyDescent="0.15">
      <c r="A247" s="140"/>
      <c r="B247" s="140"/>
      <c r="C247" s="68" t="s">
        <v>310</v>
      </c>
      <c r="D247" s="161" t="s">
        <v>1466</v>
      </c>
      <c r="E247" s="55"/>
      <c r="F247" s="54"/>
      <c r="G247" s="55"/>
      <c r="H247" s="55"/>
      <c r="I247" s="55"/>
      <c r="J247" s="55"/>
      <c r="K247" s="55"/>
      <c r="L247" s="60"/>
      <c r="M247" s="21"/>
    </row>
    <row r="248" spans="1:13" s="8" customFormat="1" ht="18" x14ac:dyDescent="0.15">
      <c r="A248" s="140"/>
      <c r="B248" s="140"/>
      <c r="C248" s="115" t="s">
        <v>311</v>
      </c>
      <c r="D248" s="116" t="s">
        <v>1380</v>
      </c>
      <c r="E248" s="55">
        <v>5</v>
      </c>
      <c r="F248" s="54" t="s">
        <v>48</v>
      </c>
      <c r="G248" s="55">
        <v>0</v>
      </c>
      <c r="H248" s="55">
        <v>0</v>
      </c>
      <c r="I248" s="55">
        <f t="shared" si="12"/>
        <v>0</v>
      </c>
      <c r="J248" s="55">
        <f t="shared" si="13"/>
        <v>0</v>
      </c>
      <c r="K248" s="55">
        <f t="shared" si="14"/>
        <v>0</v>
      </c>
      <c r="L248" s="60">
        <f t="shared" si="15"/>
        <v>0</v>
      </c>
      <c r="M248" s="21"/>
    </row>
    <row r="249" spans="1:13" s="8" customFormat="1" ht="18" x14ac:dyDescent="0.15">
      <c r="A249" s="140"/>
      <c r="B249" s="140"/>
      <c r="C249" s="115" t="s">
        <v>312</v>
      </c>
      <c r="D249" s="116" t="s">
        <v>1377</v>
      </c>
      <c r="E249" s="55">
        <v>33.299999999999997</v>
      </c>
      <c r="F249" s="54" t="s">
        <v>11</v>
      </c>
      <c r="G249" s="55">
        <v>0</v>
      </c>
      <c r="H249" s="55">
        <v>0</v>
      </c>
      <c r="I249" s="55">
        <f t="shared" si="12"/>
        <v>0</v>
      </c>
      <c r="J249" s="55">
        <f t="shared" si="13"/>
        <v>0</v>
      </c>
      <c r="K249" s="55">
        <f t="shared" si="14"/>
        <v>0</v>
      </c>
      <c r="L249" s="60">
        <f t="shared" si="15"/>
        <v>0</v>
      </c>
      <c r="M249" s="21"/>
    </row>
    <row r="250" spans="1:13" s="8" customFormat="1" ht="18" x14ac:dyDescent="0.15">
      <c r="A250" s="140"/>
      <c r="B250" s="140"/>
      <c r="C250" s="115" t="s">
        <v>313</v>
      </c>
      <c r="D250" s="116" t="s">
        <v>1378</v>
      </c>
      <c r="E250" s="55">
        <v>168.5</v>
      </c>
      <c r="F250" s="54" t="s">
        <v>51</v>
      </c>
      <c r="G250" s="55">
        <v>0</v>
      </c>
      <c r="H250" s="55">
        <v>0</v>
      </c>
      <c r="I250" s="55">
        <f t="shared" si="12"/>
        <v>0</v>
      </c>
      <c r="J250" s="55">
        <f t="shared" si="13"/>
        <v>0</v>
      </c>
      <c r="K250" s="55">
        <f t="shared" si="14"/>
        <v>0</v>
      </c>
      <c r="L250" s="60">
        <f t="shared" si="15"/>
        <v>0</v>
      </c>
      <c r="M250" s="21"/>
    </row>
    <row r="251" spans="1:13" s="8" customFormat="1" ht="9" x14ac:dyDescent="0.15">
      <c r="A251" s="140"/>
      <c r="B251" s="140"/>
      <c r="C251" s="68" t="s">
        <v>314</v>
      </c>
      <c r="D251" s="161" t="s">
        <v>1467</v>
      </c>
      <c r="E251" s="55"/>
      <c r="F251" s="54"/>
      <c r="G251" s="55"/>
      <c r="H251" s="55"/>
      <c r="I251" s="55"/>
      <c r="J251" s="55"/>
      <c r="K251" s="55"/>
      <c r="L251" s="60"/>
      <c r="M251" s="21"/>
    </row>
    <row r="252" spans="1:13" s="8" customFormat="1" ht="27" x14ac:dyDescent="0.15">
      <c r="A252" s="140"/>
      <c r="B252" s="140"/>
      <c r="C252" s="115" t="s">
        <v>315</v>
      </c>
      <c r="D252" s="116" t="s">
        <v>1468</v>
      </c>
      <c r="E252" s="55">
        <v>1.5</v>
      </c>
      <c r="F252" s="54" t="s">
        <v>48</v>
      </c>
      <c r="G252" s="55">
        <v>0</v>
      </c>
      <c r="H252" s="55">
        <v>0</v>
      </c>
      <c r="I252" s="55">
        <f t="shared" si="12"/>
        <v>0</v>
      </c>
      <c r="J252" s="55">
        <f t="shared" si="13"/>
        <v>0</v>
      </c>
      <c r="K252" s="55">
        <f t="shared" si="14"/>
        <v>0</v>
      </c>
      <c r="L252" s="60">
        <f t="shared" si="15"/>
        <v>0</v>
      </c>
      <c r="M252" s="21"/>
    </row>
    <row r="253" spans="1:13" s="8" customFormat="1" ht="27" x14ac:dyDescent="0.15">
      <c r="A253" s="140"/>
      <c r="B253" s="140"/>
      <c r="C253" s="115" t="s">
        <v>316</v>
      </c>
      <c r="D253" s="116" t="s">
        <v>1399</v>
      </c>
      <c r="E253" s="55">
        <v>22.2</v>
      </c>
      <c r="F253" s="54" t="s">
        <v>11</v>
      </c>
      <c r="G253" s="55">
        <v>0</v>
      </c>
      <c r="H253" s="55">
        <v>0</v>
      </c>
      <c r="I253" s="55">
        <f t="shared" si="12"/>
        <v>0</v>
      </c>
      <c r="J253" s="55">
        <f t="shared" si="13"/>
        <v>0</v>
      </c>
      <c r="K253" s="55">
        <f t="shared" si="14"/>
        <v>0</v>
      </c>
      <c r="L253" s="60">
        <f t="shared" si="15"/>
        <v>0</v>
      </c>
      <c r="M253" s="21"/>
    </row>
    <row r="254" spans="1:13" s="8" customFormat="1" ht="18" x14ac:dyDescent="0.15">
      <c r="A254" s="140"/>
      <c r="B254" s="140"/>
      <c r="C254" s="115" t="s">
        <v>317</v>
      </c>
      <c r="D254" s="116" t="s">
        <v>1383</v>
      </c>
      <c r="E254" s="55">
        <v>38.4</v>
      </c>
      <c r="F254" s="54" t="s">
        <v>51</v>
      </c>
      <c r="G254" s="55">
        <v>0</v>
      </c>
      <c r="H254" s="55">
        <v>0</v>
      </c>
      <c r="I254" s="55">
        <f t="shared" si="12"/>
        <v>0</v>
      </c>
      <c r="J254" s="55">
        <f t="shared" si="13"/>
        <v>0</v>
      </c>
      <c r="K254" s="55">
        <f t="shared" si="14"/>
        <v>0</v>
      </c>
      <c r="L254" s="60">
        <f t="shared" si="15"/>
        <v>0</v>
      </c>
      <c r="M254" s="21"/>
    </row>
    <row r="255" spans="1:13" s="8" customFormat="1" ht="18" x14ac:dyDescent="0.15">
      <c r="A255" s="140"/>
      <c r="B255" s="140"/>
      <c r="C255" s="115" t="s">
        <v>318</v>
      </c>
      <c r="D255" s="116" t="s">
        <v>1384</v>
      </c>
      <c r="E255" s="55">
        <v>109</v>
      </c>
      <c r="F255" s="54" t="s">
        <v>51</v>
      </c>
      <c r="G255" s="55">
        <v>0</v>
      </c>
      <c r="H255" s="55">
        <v>0</v>
      </c>
      <c r="I255" s="55">
        <f t="shared" si="12"/>
        <v>0</v>
      </c>
      <c r="J255" s="55">
        <f t="shared" si="13"/>
        <v>0</v>
      </c>
      <c r="K255" s="55">
        <f t="shared" si="14"/>
        <v>0</v>
      </c>
      <c r="L255" s="60">
        <f t="shared" si="15"/>
        <v>0</v>
      </c>
      <c r="M255" s="21"/>
    </row>
    <row r="256" spans="1:13" s="8" customFormat="1" ht="9" x14ac:dyDescent="0.15">
      <c r="A256" s="140"/>
      <c r="B256" s="140"/>
      <c r="C256" s="68" t="s">
        <v>319</v>
      </c>
      <c r="D256" s="161" t="s">
        <v>1469</v>
      </c>
      <c r="E256" s="55"/>
      <c r="F256" s="54"/>
      <c r="G256" s="55"/>
      <c r="H256" s="55"/>
      <c r="I256" s="55"/>
      <c r="J256" s="55"/>
      <c r="K256" s="55"/>
      <c r="L256" s="60"/>
      <c r="M256" s="21"/>
    </row>
    <row r="257" spans="1:13" s="8" customFormat="1" ht="27" x14ac:dyDescent="0.15">
      <c r="A257" s="140"/>
      <c r="B257" s="140"/>
      <c r="C257" s="115" t="s">
        <v>320</v>
      </c>
      <c r="D257" s="116" t="s">
        <v>1393</v>
      </c>
      <c r="E257" s="55">
        <v>9.9</v>
      </c>
      <c r="F257" s="54" t="s">
        <v>48</v>
      </c>
      <c r="G257" s="55">
        <v>0</v>
      </c>
      <c r="H257" s="55">
        <v>0</v>
      </c>
      <c r="I257" s="55">
        <f t="shared" ref="I257:I320" si="16">G257+H257</f>
        <v>0</v>
      </c>
      <c r="J257" s="55">
        <f t="shared" ref="J257:J320" si="17">TRUNC(E257*G257,2)</f>
        <v>0</v>
      </c>
      <c r="K257" s="55">
        <f t="shared" ref="K257:K320" si="18">TRUNC(E257*H257,2)</f>
        <v>0</v>
      </c>
      <c r="L257" s="60">
        <f t="shared" ref="L257:L320" si="19">TRUNC(J257+K257,2)</f>
        <v>0</v>
      </c>
      <c r="M257" s="21"/>
    </row>
    <row r="258" spans="1:13" s="8" customFormat="1" ht="18" x14ac:dyDescent="0.15">
      <c r="A258" s="140"/>
      <c r="B258" s="140"/>
      <c r="C258" s="115" t="s">
        <v>321</v>
      </c>
      <c r="D258" s="116" t="s">
        <v>1388</v>
      </c>
      <c r="E258" s="55">
        <v>175.2</v>
      </c>
      <c r="F258" s="54" t="s">
        <v>11</v>
      </c>
      <c r="G258" s="55">
        <v>0</v>
      </c>
      <c r="H258" s="55">
        <v>0</v>
      </c>
      <c r="I258" s="55">
        <f t="shared" si="16"/>
        <v>0</v>
      </c>
      <c r="J258" s="55">
        <f t="shared" si="17"/>
        <v>0</v>
      </c>
      <c r="K258" s="55">
        <f t="shared" si="18"/>
        <v>0</v>
      </c>
      <c r="L258" s="60">
        <f t="shared" si="19"/>
        <v>0</v>
      </c>
      <c r="M258" s="21"/>
    </row>
    <row r="259" spans="1:13" s="8" customFormat="1" ht="18" x14ac:dyDescent="0.15">
      <c r="A259" s="140"/>
      <c r="B259" s="140"/>
      <c r="C259" s="115" t="s">
        <v>322</v>
      </c>
      <c r="D259" s="116" t="s">
        <v>1389</v>
      </c>
      <c r="E259" s="55">
        <v>192.8</v>
      </c>
      <c r="F259" s="54" t="s">
        <v>51</v>
      </c>
      <c r="G259" s="55">
        <v>0</v>
      </c>
      <c r="H259" s="55">
        <v>0</v>
      </c>
      <c r="I259" s="55">
        <f t="shared" si="16"/>
        <v>0</v>
      </c>
      <c r="J259" s="55">
        <f t="shared" si="17"/>
        <v>0</v>
      </c>
      <c r="K259" s="55">
        <f t="shared" si="18"/>
        <v>0</v>
      </c>
      <c r="L259" s="60">
        <f t="shared" si="19"/>
        <v>0</v>
      </c>
      <c r="M259" s="21"/>
    </row>
    <row r="260" spans="1:13" s="8" customFormat="1" ht="18" x14ac:dyDescent="0.15">
      <c r="A260" s="140"/>
      <c r="B260" s="140"/>
      <c r="C260" s="115" t="s">
        <v>323</v>
      </c>
      <c r="D260" s="116" t="s">
        <v>1390</v>
      </c>
      <c r="E260" s="55">
        <v>194.3</v>
      </c>
      <c r="F260" s="54" t="s">
        <v>51</v>
      </c>
      <c r="G260" s="55">
        <v>0</v>
      </c>
      <c r="H260" s="55">
        <v>0</v>
      </c>
      <c r="I260" s="55">
        <f t="shared" si="16"/>
        <v>0</v>
      </c>
      <c r="J260" s="55">
        <f t="shared" si="17"/>
        <v>0</v>
      </c>
      <c r="K260" s="55">
        <f t="shared" si="18"/>
        <v>0</v>
      </c>
      <c r="L260" s="60">
        <f t="shared" si="19"/>
        <v>0</v>
      </c>
      <c r="M260" s="21"/>
    </row>
    <row r="261" spans="1:13" s="8" customFormat="1" ht="18" x14ac:dyDescent="0.15">
      <c r="A261" s="140"/>
      <c r="B261" s="140"/>
      <c r="C261" s="115" t="s">
        <v>324</v>
      </c>
      <c r="D261" s="116" t="s">
        <v>1378</v>
      </c>
      <c r="E261" s="55">
        <v>12</v>
      </c>
      <c r="F261" s="54" t="s">
        <v>51</v>
      </c>
      <c r="G261" s="55">
        <v>0</v>
      </c>
      <c r="H261" s="55">
        <v>0</v>
      </c>
      <c r="I261" s="55">
        <f t="shared" si="16"/>
        <v>0</v>
      </c>
      <c r="J261" s="55">
        <f t="shared" si="17"/>
        <v>0</v>
      </c>
      <c r="K261" s="55">
        <f t="shared" si="18"/>
        <v>0</v>
      </c>
      <c r="L261" s="60">
        <f t="shared" si="19"/>
        <v>0</v>
      </c>
      <c r="M261" s="21"/>
    </row>
    <row r="262" spans="1:13" s="8" customFormat="1" ht="18" x14ac:dyDescent="0.15">
      <c r="A262" s="140"/>
      <c r="B262" s="140"/>
      <c r="C262" s="115" t="s">
        <v>325</v>
      </c>
      <c r="D262" s="116" t="s">
        <v>1379</v>
      </c>
      <c r="E262" s="55">
        <v>3.5</v>
      </c>
      <c r="F262" s="54" t="s">
        <v>51</v>
      </c>
      <c r="G262" s="55">
        <v>0</v>
      </c>
      <c r="H262" s="55">
        <v>0</v>
      </c>
      <c r="I262" s="55">
        <f t="shared" si="16"/>
        <v>0</v>
      </c>
      <c r="J262" s="55">
        <f t="shared" si="17"/>
        <v>0</v>
      </c>
      <c r="K262" s="55">
        <f t="shared" si="18"/>
        <v>0</v>
      </c>
      <c r="L262" s="60">
        <f t="shared" si="19"/>
        <v>0</v>
      </c>
      <c r="M262" s="21"/>
    </row>
    <row r="263" spans="1:13" s="8" customFormat="1" ht="18" x14ac:dyDescent="0.15">
      <c r="A263" s="140"/>
      <c r="B263" s="140"/>
      <c r="C263" s="115" t="s">
        <v>326</v>
      </c>
      <c r="D263" s="116" t="s">
        <v>1391</v>
      </c>
      <c r="E263" s="55">
        <v>222.7</v>
      </c>
      <c r="F263" s="54" t="s">
        <v>51</v>
      </c>
      <c r="G263" s="55">
        <v>0</v>
      </c>
      <c r="H263" s="55">
        <v>0</v>
      </c>
      <c r="I263" s="55">
        <f t="shared" si="16"/>
        <v>0</v>
      </c>
      <c r="J263" s="55">
        <f t="shared" si="17"/>
        <v>0</v>
      </c>
      <c r="K263" s="55">
        <f t="shared" si="18"/>
        <v>0</v>
      </c>
      <c r="L263" s="60">
        <f t="shared" si="19"/>
        <v>0</v>
      </c>
      <c r="M263" s="21"/>
    </row>
    <row r="264" spans="1:13" s="8" customFormat="1" ht="9" x14ac:dyDescent="0.15">
      <c r="A264" s="140"/>
      <c r="B264" s="140"/>
      <c r="C264" s="68" t="s">
        <v>327</v>
      </c>
      <c r="D264" s="161" t="s">
        <v>1470</v>
      </c>
      <c r="E264" s="55"/>
      <c r="F264" s="54"/>
      <c r="G264" s="55"/>
      <c r="H264" s="55"/>
      <c r="I264" s="55"/>
      <c r="J264" s="55"/>
      <c r="K264" s="55"/>
      <c r="L264" s="60"/>
      <c r="M264" s="21"/>
    </row>
    <row r="265" spans="1:13" s="8" customFormat="1" ht="27" x14ac:dyDescent="0.15">
      <c r="A265" s="140"/>
      <c r="B265" s="140"/>
      <c r="C265" s="115" t="s">
        <v>328</v>
      </c>
      <c r="D265" s="116" t="s">
        <v>1372</v>
      </c>
      <c r="E265" s="55">
        <v>313.2</v>
      </c>
      <c r="F265" s="54" t="s">
        <v>11</v>
      </c>
      <c r="G265" s="55">
        <v>0</v>
      </c>
      <c r="H265" s="55">
        <v>0</v>
      </c>
      <c r="I265" s="55">
        <f t="shared" si="16"/>
        <v>0</v>
      </c>
      <c r="J265" s="55">
        <f t="shared" si="17"/>
        <v>0</v>
      </c>
      <c r="K265" s="55">
        <f t="shared" si="18"/>
        <v>0</v>
      </c>
      <c r="L265" s="60">
        <f t="shared" si="19"/>
        <v>0</v>
      </c>
      <c r="M265" s="21"/>
    </row>
    <row r="266" spans="1:13" s="8" customFormat="1" ht="18" x14ac:dyDescent="0.15">
      <c r="A266" s="140"/>
      <c r="B266" s="140"/>
      <c r="C266" s="115" t="s">
        <v>329</v>
      </c>
      <c r="D266" s="116" t="s">
        <v>1450</v>
      </c>
      <c r="E266" s="55">
        <v>313.2</v>
      </c>
      <c r="F266" s="54" t="s">
        <v>11</v>
      </c>
      <c r="G266" s="55">
        <v>0</v>
      </c>
      <c r="H266" s="55">
        <v>0</v>
      </c>
      <c r="I266" s="55">
        <f t="shared" si="16"/>
        <v>0</v>
      </c>
      <c r="J266" s="55">
        <f t="shared" si="17"/>
        <v>0</v>
      </c>
      <c r="K266" s="55">
        <f t="shared" si="18"/>
        <v>0</v>
      </c>
      <c r="L266" s="60">
        <f t="shared" si="19"/>
        <v>0</v>
      </c>
      <c r="M266" s="21"/>
    </row>
    <row r="267" spans="1:13" s="8" customFormat="1" ht="18" x14ac:dyDescent="0.15">
      <c r="A267" s="140"/>
      <c r="B267" s="140"/>
      <c r="C267" s="115" t="s">
        <v>330</v>
      </c>
      <c r="D267" s="116" t="s">
        <v>1451</v>
      </c>
      <c r="E267" s="55">
        <v>15.66</v>
      </c>
      <c r="F267" s="54" t="s">
        <v>48</v>
      </c>
      <c r="G267" s="55">
        <v>0</v>
      </c>
      <c r="H267" s="55">
        <v>0</v>
      </c>
      <c r="I267" s="55">
        <f t="shared" si="16"/>
        <v>0</v>
      </c>
      <c r="J267" s="55">
        <f t="shared" si="17"/>
        <v>0</v>
      </c>
      <c r="K267" s="55">
        <f t="shared" si="18"/>
        <v>0</v>
      </c>
      <c r="L267" s="60">
        <f t="shared" si="19"/>
        <v>0</v>
      </c>
      <c r="M267" s="21"/>
    </row>
    <row r="268" spans="1:13" s="8" customFormat="1" ht="27" x14ac:dyDescent="0.15">
      <c r="A268" s="140"/>
      <c r="B268" s="140"/>
      <c r="C268" s="115" t="s">
        <v>331</v>
      </c>
      <c r="D268" s="116" t="s">
        <v>1452</v>
      </c>
      <c r="E268" s="55">
        <v>313.2</v>
      </c>
      <c r="F268" s="54" t="s">
        <v>11</v>
      </c>
      <c r="G268" s="55">
        <v>0</v>
      </c>
      <c r="H268" s="55">
        <v>0</v>
      </c>
      <c r="I268" s="55">
        <f t="shared" si="16"/>
        <v>0</v>
      </c>
      <c r="J268" s="55">
        <f t="shared" si="17"/>
        <v>0</v>
      </c>
      <c r="K268" s="55">
        <f t="shared" si="18"/>
        <v>0</v>
      </c>
      <c r="L268" s="60">
        <f t="shared" si="19"/>
        <v>0</v>
      </c>
      <c r="M268" s="21"/>
    </row>
    <row r="269" spans="1:13" s="8" customFormat="1" ht="9" x14ac:dyDescent="0.15">
      <c r="A269" s="140"/>
      <c r="B269" s="140"/>
      <c r="C269" s="68" t="s">
        <v>332</v>
      </c>
      <c r="D269" s="161" t="s">
        <v>1471</v>
      </c>
      <c r="E269" s="55"/>
      <c r="F269" s="54"/>
      <c r="G269" s="55"/>
      <c r="H269" s="55"/>
      <c r="I269" s="55"/>
      <c r="J269" s="55"/>
      <c r="K269" s="55"/>
      <c r="L269" s="60"/>
      <c r="M269" s="21"/>
    </row>
    <row r="270" spans="1:13" s="8" customFormat="1" ht="27" x14ac:dyDescent="0.15">
      <c r="A270" s="140"/>
      <c r="B270" s="140"/>
      <c r="C270" s="115" t="s">
        <v>333</v>
      </c>
      <c r="D270" s="116" t="s">
        <v>1472</v>
      </c>
      <c r="E270" s="55">
        <v>73.81</v>
      </c>
      <c r="F270" s="54" t="s">
        <v>12</v>
      </c>
      <c r="G270" s="55">
        <v>0</v>
      </c>
      <c r="H270" s="55">
        <v>0</v>
      </c>
      <c r="I270" s="55">
        <f t="shared" si="16"/>
        <v>0</v>
      </c>
      <c r="J270" s="55">
        <f t="shared" si="17"/>
        <v>0</v>
      </c>
      <c r="K270" s="55">
        <f t="shared" si="18"/>
        <v>0</v>
      </c>
      <c r="L270" s="60">
        <f t="shared" si="19"/>
        <v>0</v>
      </c>
      <c r="M270" s="21"/>
    </row>
    <row r="271" spans="1:13" s="8" customFormat="1" ht="18" x14ac:dyDescent="0.15">
      <c r="A271" s="140"/>
      <c r="B271" s="140"/>
      <c r="C271" s="115" t="s">
        <v>334</v>
      </c>
      <c r="D271" s="116" t="s">
        <v>1473</v>
      </c>
      <c r="E271" s="55">
        <v>3.23</v>
      </c>
      <c r="F271" s="54" t="s">
        <v>11</v>
      </c>
      <c r="G271" s="55">
        <v>0</v>
      </c>
      <c r="H271" s="55">
        <v>0</v>
      </c>
      <c r="I271" s="55">
        <f t="shared" si="16"/>
        <v>0</v>
      </c>
      <c r="J271" s="55">
        <f t="shared" si="17"/>
        <v>0</v>
      </c>
      <c r="K271" s="55">
        <f t="shared" si="18"/>
        <v>0</v>
      </c>
      <c r="L271" s="60">
        <f t="shared" si="19"/>
        <v>0</v>
      </c>
      <c r="M271" s="21"/>
    </row>
    <row r="272" spans="1:13" s="8" customFormat="1" ht="9" x14ac:dyDescent="0.15">
      <c r="A272" s="140"/>
      <c r="B272" s="140"/>
      <c r="C272" s="68" t="s">
        <v>335</v>
      </c>
      <c r="D272" s="161" t="s">
        <v>1474</v>
      </c>
      <c r="E272" s="55"/>
      <c r="F272" s="54"/>
      <c r="G272" s="55"/>
      <c r="H272" s="55"/>
      <c r="I272" s="55"/>
      <c r="J272" s="55"/>
      <c r="K272" s="55"/>
      <c r="L272" s="60"/>
      <c r="M272" s="21"/>
    </row>
    <row r="273" spans="1:13" s="8" customFormat="1" ht="36" x14ac:dyDescent="0.15">
      <c r="A273" s="140"/>
      <c r="B273" s="140"/>
      <c r="C273" s="115" t="s">
        <v>336</v>
      </c>
      <c r="D273" s="116" t="s">
        <v>1475</v>
      </c>
      <c r="E273" s="55">
        <v>342.72</v>
      </c>
      <c r="F273" s="54" t="s">
        <v>11</v>
      </c>
      <c r="G273" s="55">
        <v>0</v>
      </c>
      <c r="H273" s="55">
        <v>0</v>
      </c>
      <c r="I273" s="55">
        <f t="shared" si="16"/>
        <v>0</v>
      </c>
      <c r="J273" s="55">
        <f t="shared" si="17"/>
        <v>0</v>
      </c>
      <c r="K273" s="55">
        <f t="shared" si="18"/>
        <v>0</v>
      </c>
      <c r="L273" s="60">
        <f t="shared" si="19"/>
        <v>0</v>
      </c>
      <c r="M273" s="21"/>
    </row>
    <row r="274" spans="1:13" s="8" customFormat="1" ht="18" x14ac:dyDescent="0.15">
      <c r="A274" s="140"/>
      <c r="B274" s="140"/>
      <c r="C274" s="115" t="s">
        <v>337</v>
      </c>
      <c r="D274" s="116" t="s">
        <v>1476</v>
      </c>
      <c r="E274" s="55">
        <v>111.8</v>
      </c>
      <c r="F274" s="54" t="s">
        <v>12</v>
      </c>
      <c r="G274" s="55">
        <v>0</v>
      </c>
      <c r="H274" s="55">
        <v>0</v>
      </c>
      <c r="I274" s="55">
        <f t="shared" si="16"/>
        <v>0</v>
      </c>
      <c r="J274" s="55">
        <f t="shared" si="17"/>
        <v>0</v>
      </c>
      <c r="K274" s="55">
        <f t="shared" si="18"/>
        <v>0</v>
      </c>
      <c r="L274" s="60">
        <f t="shared" si="19"/>
        <v>0</v>
      </c>
      <c r="M274" s="21"/>
    </row>
    <row r="275" spans="1:13" s="8" customFormat="1" ht="18" x14ac:dyDescent="0.15">
      <c r="A275" s="140"/>
      <c r="B275" s="140"/>
      <c r="C275" s="115" t="s">
        <v>338</v>
      </c>
      <c r="D275" s="116" t="s">
        <v>1477</v>
      </c>
      <c r="E275" s="55">
        <v>139.76</v>
      </c>
      <c r="F275" s="54" t="s">
        <v>12</v>
      </c>
      <c r="G275" s="55">
        <v>0</v>
      </c>
      <c r="H275" s="55">
        <v>0</v>
      </c>
      <c r="I275" s="55">
        <f t="shared" si="16"/>
        <v>0</v>
      </c>
      <c r="J275" s="55">
        <f t="shared" si="17"/>
        <v>0</v>
      </c>
      <c r="K275" s="55">
        <f t="shared" si="18"/>
        <v>0</v>
      </c>
      <c r="L275" s="60">
        <f t="shared" si="19"/>
        <v>0</v>
      </c>
      <c r="M275" s="21"/>
    </row>
    <row r="276" spans="1:13" s="114" customFormat="1" ht="18" x14ac:dyDescent="0.15">
      <c r="A276" s="145"/>
      <c r="B276" s="145"/>
      <c r="C276" s="390" t="s">
        <v>339</v>
      </c>
      <c r="D276" s="391" t="s">
        <v>2113</v>
      </c>
      <c r="E276" s="387">
        <v>135.1</v>
      </c>
      <c r="F276" s="388" t="s">
        <v>11</v>
      </c>
      <c r="G276" s="387">
        <v>0</v>
      </c>
      <c r="H276" s="387">
        <v>0</v>
      </c>
      <c r="I276" s="387">
        <f t="shared" si="16"/>
        <v>0</v>
      </c>
      <c r="J276" s="387">
        <f t="shared" si="17"/>
        <v>0</v>
      </c>
      <c r="K276" s="387">
        <f t="shared" si="18"/>
        <v>0</v>
      </c>
      <c r="L276" s="389">
        <f t="shared" si="19"/>
        <v>0</v>
      </c>
      <c r="M276" s="113"/>
    </row>
    <row r="277" spans="1:13" s="114" customFormat="1" ht="18" x14ac:dyDescent="0.15">
      <c r="A277" s="145"/>
      <c r="B277" s="145"/>
      <c r="C277" s="390" t="s">
        <v>340</v>
      </c>
      <c r="D277" s="391" t="s">
        <v>2114</v>
      </c>
      <c r="E277" s="387">
        <v>135.1</v>
      </c>
      <c r="F277" s="388" t="s">
        <v>11</v>
      </c>
      <c r="G277" s="387">
        <v>0</v>
      </c>
      <c r="H277" s="387">
        <v>0</v>
      </c>
      <c r="I277" s="387">
        <f t="shared" si="16"/>
        <v>0</v>
      </c>
      <c r="J277" s="387">
        <f t="shared" si="17"/>
        <v>0</v>
      </c>
      <c r="K277" s="387">
        <f t="shared" si="18"/>
        <v>0</v>
      </c>
      <c r="L277" s="389">
        <f t="shared" si="19"/>
        <v>0</v>
      </c>
      <c r="M277" s="113"/>
    </row>
    <row r="278" spans="1:13" s="8" customFormat="1" ht="9" x14ac:dyDescent="0.15">
      <c r="A278" s="140"/>
      <c r="B278" s="140"/>
      <c r="C278" s="115" t="s">
        <v>341</v>
      </c>
      <c r="D278" s="116" t="s">
        <v>1478</v>
      </c>
      <c r="E278" s="55">
        <v>225</v>
      </c>
      <c r="F278" s="54" t="s">
        <v>12</v>
      </c>
      <c r="G278" s="55">
        <v>0</v>
      </c>
      <c r="H278" s="55">
        <v>0</v>
      </c>
      <c r="I278" s="55">
        <f t="shared" si="16"/>
        <v>0</v>
      </c>
      <c r="J278" s="55">
        <f t="shared" si="17"/>
        <v>0</v>
      </c>
      <c r="K278" s="55">
        <f t="shared" si="18"/>
        <v>0</v>
      </c>
      <c r="L278" s="60">
        <f t="shared" si="19"/>
        <v>0</v>
      </c>
      <c r="M278" s="21"/>
    </row>
    <row r="279" spans="1:13" s="8" customFormat="1" ht="9" x14ac:dyDescent="0.15">
      <c r="A279" s="140"/>
      <c r="B279" s="140"/>
      <c r="C279" s="68" t="s">
        <v>342</v>
      </c>
      <c r="D279" s="161" t="s">
        <v>1154</v>
      </c>
      <c r="E279" s="55"/>
      <c r="F279" s="54"/>
      <c r="G279" s="55"/>
      <c r="H279" s="55"/>
      <c r="I279" s="55"/>
      <c r="J279" s="55"/>
      <c r="K279" s="55"/>
      <c r="L279" s="60"/>
      <c r="M279" s="21"/>
    </row>
    <row r="280" spans="1:13" s="8" customFormat="1" ht="9" x14ac:dyDescent="0.15">
      <c r="A280" s="140"/>
      <c r="B280" s="140"/>
      <c r="C280" s="68" t="s">
        <v>343</v>
      </c>
      <c r="D280" s="161" t="s">
        <v>1479</v>
      </c>
      <c r="E280" s="55"/>
      <c r="F280" s="54"/>
      <c r="G280" s="55"/>
      <c r="H280" s="55"/>
      <c r="I280" s="55"/>
      <c r="J280" s="55"/>
      <c r="K280" s="55"/>
      <c r="L280" s="60"/>
      <c r="M280" s="21"/>
    </row>
    <row r="281" spans="1:13" s="8" customFormat="1" ht="18" x14ac:dyDescent="0.15">
      <c r="A281" s="140"/>
      <c r="B281" s="140"/>
      <c r="C281" s="115" t="s">
        <v>344</v>
      </c>
      <c r="D281" s="116" t="s">
        <v>1480</v>
      </c>
      <c r="E281" s="55">
        <v>310</v>
      </c>
      <c r="F281" s="54" t="s">
        <v>12</v>
      </c>
      <c r="G281" s="55">
        <v>0</v>
      </c>
      <c r="H281" s="55">
        <v>0</v>
      </c>
      <c r="I281" s="55">
        <f t="shared" si="16"/>
        <v>0</v>
      </c>
      <c r="J281" s="55">
        <f t="shared" si="17"/>
        <v>0</v>
      </c>
      <c r="K281" s="55">
        <f t="shared" si="18"/>
        <v>0</v>
      </c>
      <c r="L281" s="60">
        <f t="shared" si="19"/>
        <v>0</v>
      </c>
      <c r="M281" s="21"/>
    </row>
    <row r="282" spans="1:13" s="8" customFormat="1" ht="18" x14ac:dyDescent="0.15">
      <c r="A282" s="140"/>
      <c r="B282" s="140"/>
      <c r="C282" s="115" t="s">
        <v>345</v>
      </c>
      <c r="D282" s="116" t="s">
        <v>1481</v>
      </c>
      <c r="E282" s="55">
        <v>350</v>
      </c>
      <c r="F282" s="54" t="s">
        <v>53</v>
      </c>
      <c r="G282" s="55">
        <v>0</v>
      </c>
      <c r="H282" s="55">
        <v>0</v>
      </c>
      <c r="I282" s="55">
        <f t="shared" si="16"/>
        <v>0</v>
      </c>
      <c r="J282" s="55">
        <f t="shared" si="17"/>
        <v>0</v>
      </c>
      <c r="K282" s="55">
        <f t="shared" si="18"/>
        <v>0</v>
      </c>
      <c r="L282" s="60">
        <f t="shared" si="19"/>
        <v>0</v>
      </c>
      <c r="M282" s="21"/>
    </row>
    <row r="283" spans="1:13" s="8" customFormat="1" ht="18" x14ac:dyDescent="0.15">
      <c r="A283" s="140"/>
      <c r="B283" s="140"/>
      <c r="C283" s="115" t="s">
        <v>346</v>
      </c>
      <c r="D283" s="116" t="s">
        <v>1482</v>
      </c>
      <c r="E283" s="55">
        <v>12</v>
      </c>
      <c r="F283" s="54" t="s">
        <v>53</v>
      </c>
      <c r="G283" s="55">
        <v>0</v>
      </c>
      <c r="H283" s="55">
        <v>0</v>
      </c>
      <c r="I283" s="55">
        <f t="shared" si="16"/>
        <v>0</v>
      </c>
      <c r="J283" s="55">
        <f t="shared" si="17"/>
        <v>0</v>
      </c>
      <c r="K283" s="55">
        <f t="shared" si="18"/>
        <v>0</v>
      </c>
      <c r="L283" s="60">
        <f t="shared" si="19"/>
        <v>0</v>
      </c>
      <c r="M283" s="21"/>
    </row>
    <row r="284" spans="1:13" s="8" customFormat="1" ht="18" x14ac:dyDescent="0.15">
      <c r="A284" s="140"/>
      <c r="B284" s="140"/>
      <c r="C284" s="115" t="s">
        <v>347</v>
      </c>
      <c r="D284" s="116" t="s">
        <v>1483</v>
      </c>
      <c r="E284" s="55">
        <v>8</v>
      </c>
      <c r="F284" s="54" t="s">
        <v>53</v>
      </c>
      <c r="G284" s="55">
        <v>0</v>
      </c>
      <c r="H284" s="55">
        <v>0</v>
      </c>
      <c r="I284" s="55">
        <f t="shared" si="16"/>
        <v>0</v>
      </c>
      <c r="J284" s="55">
        <f t="shared" si="17"/>
        <v>0</v>
      </c>
      <c r="K284" s="55">
        <f t="shared" si="18"/>
        <v>0</v>
      </c>
      <c r="L284" s="60">
        <f t="shared" si="19"/>
        <v>0</v>
      </c>
      <c r="M284" s="21"/>
    </row>
    <row r="285" spans="1:13" s="8" customFormat="1" ht="18" x14ac:dyDescent="0.15">
      <c r="A285" s="140"/>
      <c r="B285" s="140"/>
      <c r="C285" s="115" t="s">
        <v>348</v>
      </c>
      <c r="D285" s="116" t="s">
        <v>1484</v>
      </c>
      <c r="E285" s="55">
        <v>45</v>
      </c>
      <c r="F285" s="54" t="s">
        <v>53</v>
      </c>
      <c r="G285" s="55">
        <v>0</v>
      </c>
      <c r="H285" s="55">
        <v>0</v>
      </c>
      <c r="I285" s="55">
        <f t="shared" si="16"/>
        <v>0</v>
      </c>
      <c r="J285" s="55">
        <f t="shared" si="17"/>
        <v>0</v>
      </c>
      <c r="K285" s="55">
        <f t="shared" si="18"/>
        <v>0</v>
      </c>
      <c r="L285" s="60">
        <f t="shared" si="19"/>
        <v>0</v>
      </c>
      <c r="M285" s="21"/>
    </row>
    <row r="286" spans="1:13" s="8" customFormat="1" ht="9" x14ac:dyDescent="0.15">
      <c r="A286" s="140"/>
      <c r="B286" s="140"/>
      <c r="C286" s="115" t="s">
        <v>349</v>
      </c>
      <c r="D286" s="116" t="s">
        <v>1155</v>
      </c>
      <c r="E286" s="55">
        <v>10</v>
      </c>
      <c r="F286" s="54" t="s">
        <v>53</v>
      </c>
      <c r="G286" s="55">
        <v>0</v>
      </c>
      <c r="H286" s="55">
        <v>0</v>
      </c>
      <c r="I286" s="55">
        <f t="shared" si="16"/>
        <v>0</v>
      </c>
      <c r="J286" s="55">
        <f t="shared" si="17"/>
        <v>0</v>
      </c>
      <c r="K286" s="55">
        <f t="shared" si="18"/>
        <v>0</v>
      </c>
      <c r="L286" s="60">
        <f t="shared" si="19"/>
        <v>0</v>
      </c>
      <c r="M286" s="21"/>
    </row>
    <row r="287" spans="1:13" s="8" customFormat="1" ht="9" x14ac:dyDescent="0.15">
      <c r="A287" s="140"/>
      <c r="B287" s="140"/>
      <c r="C287" s="68" t="s">
        <v>350</v>
      </c>
      <c r="D287" s="161" t="s">
        <v>1485</v>
      </c>
      <c r="E287" s="55"/>
      <c r="F287" s="54"/>
      <c r="G287" s="55"/>
      <c r="H287" s="55"/>
      <c r="I287" s="55"/>
      <c r="J287" s="55"/>
      <c r="K287" s="55"/>
      <c r="L287" s="60"/>
      <c r="M287" s="21"/>
    </row>
    <row r="288" spans="1:13" s="8" customFormat="1" ht="18" x14ac:dyDescent="0.15">
      <c r="A288" s="140"/>
      <c r="B288" s="140"/>
      <c r="C288" s="115" t="s">
        <v>351</v>
      </c>
      <c r="D288" s="116" t="s">
        <v>1486</v>
      </c>
      <c r="E288" s="55">
        <v>1348</v>
      </c>
      <c r="F288" s="54" t="s">
        <v>12</v>
      </c>
      <c r="G288" s="55">
        <v>0</v>
      </c>
      <c r="H288" s="55">
        <v>0</v>
      </c>
      <c r="I288" s="55">
        <f t="shared" si="16"/>
        <v>0</v>
      </c>
      <c r="J288" s="55">
        <f t="shared" si="17"/>
        <v>0</v>
      </c>
      <c r="K288" s="55">
        <f t="shared" si="18"/>
        <v>0</v>
      </c>
      <c r="L288" s="60">
        <f t="shared" si="19"/>
        <v>0</v>
      </c>
      <c r="M288" s="21"/>
    </row>
    <row r="289" spans="1:13" s="8" customFormat="1" ht="9" x14ac:dyDescent="0.15">
      <c r="A289" s="140"/>
      <c r="B289" s="140"/>
      <c r="C289" s="68" t="s">
        <v>352</v>
      </c>
      <c r="D289" s="161" t="s">
        <v>1487</v>
      </c>
      <c r="E289" s="55"/>
      <c r="F289" s="54"/>
      <c r="G289" s="55"/>
      <c r="H289" s="55"/>
      <c r="I289" s="55"/>
      <c r="J289" s="55"/>
      <c r="K289" s="55"/>
      <c r="L289" s="60"/>
      <c r="M289" s="21"/>
    </row>
    <row r="290" spans="1:13" s="8" customFormat="1" ht="18" x14ac:dyDescent="0.15">
      <c r="A290" s="140"/>
      <c r="B290" s="140"/>
      <c r="C290" s="115" t="s">
        <v>353</v>
      </c>
      <c r="D290" s="116" t="s">
        <v>1488</v>
      </c>
      <c r="E290" s="55">
        <v>3</v>
      </c>
      <c r="F290" s="54" t="s">
        <v>53</v>
      </c>
      <c r="G290" s="55">
        <v>0</v>
      </c>
      <c r="H290" s="55">
        <v>0</v>
      </c>
      <c r="I290" s="55">
        <f t="shared" si="16"/>
        <v>0</v>
      </c>
      <c r="J290" s="55">
        <f t="shared" si="17"/>
        <v>0</v>
      </c>
      <c r="K290" s="55">
        <f t="shared" si="18"/>
        <v>0</v>
      </c>
      <c r="L290" s="60">
        <f t="shared" si="19"/>
        <v>0</v>
      </c>
      <c r="M290" s="21"/>
    </row>
    <row r="291" spans="1:13" s="8" customFormat="1" ht="18" x14ac:dyDescent="0.15">
      <c r="A291" s="140"/>
      <c r="B291" s="140"/>
      <c r="C291" s="115" t="s">
        <v>354</v>
      </c>
      <c r="D291" s="116" t="s">
        <v>1489</v>
      </c>
      <c r="E291" s="55">
        <v>55</v>
      </c>
      <c r="F291" s="54" t="s">
        <v>53</v>
      </c>
      <c r="G291" s="55">
        <v>0</v>
      </c>
      <c r="H291" s="55">
        <v>0</v>
      </c>
      <c r="I291" s="55">
        <f t="shared" si="16"/>
        <v>0</v>
      </c>
      <c r="J291" s="55">
        <f t="shared" si="17"/>
        <v>0</v>
      </c>
      <c r="K291" s="55">
        <f t="shared" si="18"/>
        <v>0</v>
      </c>
      <c r="L291" s="60">
        <f t="shared" si="19"/>
        <v>0</v>
      </c>
      <c r="M291" s="21"/>
    </row>
    <row r="292" spans="1:13" s="8" customFormat="1" ht="9" x14ac:dyDescent="0.15">
      <c r="A292" s="140"/>
      <c r="B292" s="140"/>
      <c r="C292" s="68" t="s">
        <v>355</v>
      </c>
      <c r="D292" s="161" t="s">
        <v>1490</v>
      </c>
      <c r="E292" s="55"/>
      <c r="F292" s="54"/>
      <c r="G292" s="55"/>
      <c r="H292" s="55"/>
      <c r="I292" s="55"/>
      <c r="J292" s="55"/>
      <c r="K292" s="55"/>
      <c r="L292" s="60"/>
      <c r="M292" s="21"/>
    </row>
    <row r="293" spans="1:13" s="8" customFormat="1" ht="9" x14ac:dyDescent="0.15">
      <c r="A293" s="140"/>
      <c r="B293" s="140"/>
      <c r="C293" s="115" t="s">
        <v>356</v>
      </c>
      <c r="D293" s="116" t="s">
        <v>1491</v>
      </c>
      <c r="E293" s="55">
        <v>34.4</v>
      </c>
      <c r="F293" s="54" t="s">
        <v>12</v>
      </c>
      <c r="G293" s="55">
        <v>0</v>
      </c>
      <c r="H293" s="55">
        <v>0</v>
      </c>
      <c r="I293" s="55">
        <f t="shared" si="16"/>
        <v>0</v>
      </c>
      <c r="J293" s="55">
        <f t="shared" si="17"/>
        <v>0</v>
      </c>
      <c r="K293" s="55">
        <f t="shared" si="18"/>
        <v>0</v>
      </c>
      <c r="L293" s="60">
        <f t="shared" si="19"/>
        <v>0</v>
      </c>
      <c r="M293" s="21"/>
    </row>
    <row r="294" spans="1:13" s="8" customFormat="1" ht="9" x14ac:dyDescent="0.15">
      <c r="A294" s="140"/>
      <c r="B294" s="140"/>
      <c r="C294" s="115" t="s">
        <v>357</v>
      </c>
      <c r="D294" s="116" t="s">
        <v>1492</v>
      </c>
      <c r="E294" s="55">
        <v>22</v>
      </c>
      <c r="F294" s="54" t="s">
        <v>12</v>
      </c>
      <c r="G294" s="55">
        <v>0</v>
      </c>
      <c r="H294" s="55">
        <v>0</v>
      </c>
      <c r="I294" s="55">
        <f t="shared" si="16"/>
        <v>0</v>
      </c>
      <c r="J294" s="55">
        <f t="shared" si="17"/>
        <v>0</v>
      </c>
      <c r="K294" s="55">
        <f t="shared" si="18"/>
        <v>0</v>
      </c>
      <c r="L294" s="60">
        <f t="shared" si="19"/>
        <v>0</v>
      </c>
      <c r="M294" s="21"/>
    </row>
    <row r="295" spans="1:13" s="114" customFormat="1" ht="9" x14ac:dyDescent="0.15">
      <c r="A295" s="145"/>
      <c r="B295" s="145"/>
      <c r="C295" s="67"/>
      <c r="D295" s="82" t="s">
        <v>13</v>
      </c>
      <c r="E295" s="55"/>
      <c r="F295" s="54" t="s">
        <v>61</v>
      </c>
      <c r="G295" s="55"/>
      <c r="H295" s="55"/>
      <c r="I295" s="55"/>
      <c r="J295" s="64">
        <f>SUM(J237:J294)</f>
        <v>0</v>
      </c>
      <c r="K295" s="64">
        <f>SUM(K237:K294)</f>
        <v>0</v>
      </c>
      <c r="L295" s="83">
        <f>J295+K295</f>
        <v>0</v>
      </c>
      <c r="M295" s="113"/>
    </row>
    <row r="296" spans="1:13" s="114" customFormat="1" ht="9" x14ac:dyDescent="0.15">
      <c r="A296" s="145"/>
      <c r="B296" s="145"/>
      <c r="C296" s="150"/>
      <c r="D296" s="30"/>
      <c r="E296" s="65"/>
      <c r="F296" s="65" t="s">
        <v>61</v>
      </c>
      <c r="G296" s="65"/>
      <c r="H296" s="65"/>
      <c r="I296" s="65"/>
      <c r="J296" s="65"/>
      <c r="K296" s="65"/>
      <c r="L296" s="66"/>
      <c r="M296" s="113"/>
    </row>
    <row r="297" spans="1:13" s="8" customFormat="1" ht="9" x14ac:dyDescent="0.15">
      <c r="A297" s="140"/>
      <c r="B297" s="140"/>
      <c r="C297" s="151" t="s">
        <v>358</v>
      </c>
      <c r="D297" s="73" t="s">
        <v>1157</v>
      </c>
      <c r="E297" s="55"/>
      <c r="F297" s="54"/>
      <c r="G297" s="55"/>
      <c r="H297" s="55"/>
      <c r="I297" s="55"/>
      <c r="J297" s="55"/>
      <c r="K297" s="55"/>
      <c r="L297" s="60"/>
      <c r="M297" s="21"/>
    </row>
    <row r="298" spans="1:13" s="8" customFormat="1" ht="9" x14ac:dyDescent="0.15">
      <c r="A298" s="140"/>
      <c r="B298" s="140"/>
      <c r="C298" s="68" t="s">
        <v>359</v>
      </c>
      <c r="D298" s="161" t="s">
        <v>1493</v>
      </c>
      <c r="E298" s="55"/>
      <c r="F298" s="54"/>
      <c r="G298" s="55"/>
      <c r="H298" s="55"/>
      <c r="I298" s="55"/>
      <c r="J298" s="55"/>
      <c r="K298" s="55"/>
      <c r="L298" s="60"/>
      <c r="M298" s="21"/>
    </row>
    <row r="299" spans="1:13" s="8" customFormat="1" ht="18" x14ac:dyDescent="0.15">
      <c r="A299" s="140"/>
      <c r="B299" s="140"/>
      <c r="C299" s="115" t="s">
        <v>360</v>
      </c>
      <c r="D299" s="116" t="s">
        <v>1494</v>
      </c>
      <c r="E299" s="55">
        <v>218.69</v>
      </c>
      <c r="F299" s="54" t="s">
        <v>11</v>
      </c>
      <c r="G299" s="55">
        <v>0</v>
      </c>
      <c r="H299" s="55">
        <v>0</v>
      </c>
      <c r="I299" s="55">
        <f t="shared" si="16"/>
        <v>0</v>
      </c>
      <c r="J299" s="55">
        <f t="shared" si="17"/>
        <v>0</v>
      </c>
      <c r="K299" s="55">
        <f t="shared" si="18"/>
        <v>0</v>
      </c>
      <c r="L299" s="60">
        <f t="shared" si="19"/>
        <v>0</v>
      </c>
      <c r="M299" s="21"/>
    </row>
    <row r="300" spans="1:13" s="8" customFormat="1" ht="27" x14ac:dyDescent="0.15">
      <c r="A300" s="140"/>
      <c r="B300" s="140"/>
      <c r="C300" s="115" t="s">
        <v>361</v>
      </c>
      <c r="D300" s="116" t="s">
        <v>1495</v>
      </c>
      <c r="E300" s="55">
        <v>192.24</v>
      </c>
      <c r="F300" s="54" t="s">
        <v>12</v>
      </c>
      <c r="G300" s="55">
        <v>0</v>
      </c>
      <c r="H300" s="55">
        <v>0</v>
      </c>
      <c r="I300" s="55">
        <f t="shared" si="16"/>
        <v>0</v>
      </c>
      <c r="J300" s="55">
        <f t="shared" si="17"/>
        <v>0</v>
      </c>
      <c r="K300" s="55">
        <f t="shared" si="18"/>
        <v>0</v>
      </c>
      <c r="L300" s="60">
        <f t="shared" si="19"/>
        <v>0</v>
      </c>
      <c r="M300" s="21"/>
    </row>
    <row r="301" spans="1:13" s="8" customFormat="1" ht="9" x14ac:dyDescent="0.15">
      <c r="A301" s="140"/>
      <c r="B301" s="140"/>
      <c r="C301" s="68" t="s">
        <v>362</v>
      </c>
      <c r="D301" s="161" t="s">
        <v>1496</v>
      </c>
      <c r="E301" s="55"/>
      <c r="F301" s="54"/>
      <c r="G301" s="55"/>
      <c r="H301" s="55"/>
      <c r="I301" s="55"/>
      <c r="J301" s="55"/>
      <c r="K301" s="55"/>
      <c r="L301" s="60"/>
      <c r="M301" s="21"/>
    </row>
    <row r="302" spans="1:13" s="8" customFormat="1" ht="27" x14ac:dyDescent="0.15">
      <c r="A302" s="140"/>
      <c r="B302" s="140"/>
      <c r="C302" s="115" t="s">
        <v>363</v>
      </c>
      <c r="D302" s="116" t="s">
        <v>1497</v>
      </c>
      <c r="E302" s="55">
        <v>94.89</v>
      </c>
      <c r="F302" s="54" t="s">
        <v>11</v>
      </c>
      <c r="G302" s="55">
        <v>0</v>
      </c>
      <c r="H302" s="55">
        <v>0</v>
      </c>
      <c r="I302" s="55">
        <f t="shared" si="16"/>
        <v>0</v>
      </c>
      <c r="J302" s="55">
        <f t="shared" si="17"/>
        <v>0</v>
      </c>
      <c r="K302" s="55">
        <f t="shared" si="18"/>
        <v>0</v>
      </c>
      <c r="L302" s="60">
        <f t="shared" si="19"/>
        <v>0</v>
      </c>
      <c r="M302" s="21"/>
    </row>
    <row r="303" spans="1:13" s="8" customFormat="1" ht="18" x14ac:dyDescent="0.15">
      <c r="A303" s="140"/>
      <c r="B303" s="140"/>
      <c r="C303" s="115" t="s">
        <v>364</v>
      </c>
      <c r="D303" s="116" t="s">
        <v>1498</v>
      </c>
      <c r="E303" s="55">
        <v>94.89</v>
      </c>
      <c r="F303" s="54" t="s">
        <v>11</v>
      </c>
      <c r="G303" s="55">
        <v>0</v>
      </c>
      <c r="H303" s="55">
        <v>0</v>
      </c>
      <c r="I303" s="55">
        <f t="shared" si="16"/>
        <v>0</v>
      </c>
      <c r="J303" s="55">
        <f t="shared" si="17"/>
        <v>0</v>
      </c>
      <c r="K303" s="55">
        <f t="shared" si="18"/>
        <v>0</v>
      </c>
      <c r="L303" s="60">
        <f t="shared" si="19"/>
        <v>0</v>
      </c>
      <c r="M303" s="21"/>
    </row>
    <row r="304" spans="1:13" s="114" customFormat="1" ht="9" x14ac:dyDescent="0.15">
      <c r="A304" s="145"/>
      <c r="B304" s="145"/>
      <c r="C304" s="67"/>
      <c r="D304" s="82" t="s">
        <v>13</v>
      </c>
      <c r="E304" s="55"/>
      <c r="F304" s="54" t="s">
        <v>61</v>
      </c>
      <c r="G304" s="55"/>
      <c r="H304" s="55"/>
      <c r="I304" s="55"/>
      <c r="J304" s="64">
        <f>SUM(J299:J303)</f>
        <v>0</v>
      </c>
      <c r="K304" s="64">
        <f>SUM(K299:K303)</f>
        <v>0</v>
      </c>
      <c r="L304" s="83">
        <f>J304+K304</f>
        <v>0</v>
      </c>
      <c r="M304" s="113"/>
    </row>
    <row r="305" spans="1:13" s="114" customFormat="1" ht="9" x14ac:dyDescent="0.15">
      <c r="A305" s="145"/>
      <c r="B305" s="145"/>
      <c r="C305" s="150"/>
      <c r="D305" s="30"/>
      <c r="E305" s="65"/>
      <c r="F305" s="65" t="s">
        <v>61</v>
      </c>
      <c r="G305" s="65"/>
      <c r="H305" s="65"/>
      <c r="I305" s="65"/>
      <c r="J305" s="65"/>
      <c r="K305" s="65"/>
      <c r="L305" s="66"/>
      <c r="M305" s="113"/>
    </row>
    <row r="306" spans="1:13" s="8" customFormat="1" ht="9" x14ac:dyDescent="0.15">
      <c r="A306" s="140"/>
      <c r="B306" s="140"/>
      <c r="C306" s="151" t="s">
        <v>365</v>
      </c>
      <c r="D306" s="73" t="s">
        <v>121</v>
      </c>
      <c r="E306" s="55"/>
      <c r="F306" s="54"/>
      <c r="G306" s="55"/>
      <c r="H306" s="55"/>
      <c r="I306" s="55"/>
      <c r="J306" s="55"/>
      <c r="K306" s="55"/>
      <c r="L306" s="60"/>
      <c r="M306" s="21"/>
    </row>
    <row r="307" spans="1:13" s="8" customFormat="1" ht="18" x14ac:dyDescent="0.15">
      <c r="A307" s="140"/>
      <c r="B307" s="140"/>
      <c r="C307" s="115" t="s">
        <v>366</v>
      </c>
      <c r="D307" s="116" t="s">
        <v>1499</v>
      </c>
      <c r="E307" s="55">
        <v>41</v>
      </c>
      <c r="F307" s="54" t="s">
        <v>53</v>
      </c>
      <c r="G307" s="55">
        <v>0</v>
      </c>
      <c r="H307" s="55">
        <v>0</v>
      </c>
      <c r="I307" s="55">
        <f t="shared" si="16"/>
        <v>0</v>
      </c>
      <c r="J307" s="55">
        <f t="shared" si="17"/>
        <v>0</v>
      </c>
      <c r="K307" s="55">
        <f t="shared" si="18"/>
        <v>0</v>
      </c>
      <c r="L307" s="60">
        <f t="shared" si="19"/>
        <v>0</v>
      </c>
      <c r="M307" s="21"/>
    </row>
    <row r="308" spans="1:13" s="8" customFormat="1" ht="18" x14ac:dyDescent="0.15">
      <c r="A308" s="140"/>
      <c r="B308" s="140"/>
      <c r="C308" s="115" t="s">
        <v>367</v>
      </c>
      <c r="D308" s="116" t="s">
        <v>1500</v>
      </c>
      <c r="E308" s="55">
        <v>1</v>
      </c>
      <c r="F308" s="54" t="s">
        <v>53</v>
      </c>
      <c r="G308" s="55">
        <v>0</v>
      </c>
      <c r="H308" s="55">
        <v>0</v>
      </c>
      <c r="I308" s="55">
        <f t="shared" si="16"/>
        <v>0</v>
      </c>
      <c r="J308" s="55">
        <f t="shared" si="17"/>
        <v>0</v>
      </c>
      <c r="K308" s="55">
        <f t="shared" si="18"/>
        <v>0</v>
      </c>
      <c r="L308" s="60">
        <f t="shared" si="19"/>
        <v>0</v>
      </c>
      <c r="M308" s="21"/>
    </row>
    <row r="309" spans="1:13" s="8" customFormat="1" ht="18" x14ac:dyDescent="0.15">
      <c r="A309" s="140"/>
      <c r="B309" s="140"/>
      <c r="C309" s="115" t="s">
        <v>368</v>
      </c>
      <c r="D309" s="116" t="s">
        <v>1501</v>
      </c>
      <c r="E309" s="55">
        <v>29.9</v>
      </c>
      <c r="F309" s="54" t="s">
        <v>12</v>
      </c>
      <c r="G309" s="55">
        <v>0</v>
      </c>
      <c r="H309" s="55">
        <v>0</v>
      </c>
      <c r="I309" s="55">
        <f t="shared" si="16"/>
        <v>0</v>
      </c>
      <c r="J309" s="55">
        <f t="shared" si="17"/>
        <v>0</v>
      </c>
      <c r="K309" s="55">
        <f t="shared" si="18"/>
        <v>0</v>
      </c>
      <c r="L309" s="60">
        <f t="shared" si="19"/>
        <v>0</v>
      </c>
      <c r="M309" s="21"/>
    </row>
    <row r="310" spans="1:13" s="8" customFormat="1" ht="18" x14ac:dyDescent="0.15">
      <c r="A310" s="140"/>
      <c r="B310" s="140"/>
      <c r="C310" s="115" t="s">
        <v>369</v>
      </c>
      <c r="D310" s="116" t="s">
        <v>1473</v>
      </c>
      <c r="E310" s="55">
        <v>2.2400000000000002</v>
      </c>
      <c r="F310" s="54" t="s">
        <v>11</v>
      </c>
      <c r="G310" s="55">
        <v>0</v>
      </c>
      <c r="H310" s="55">
        <v>0</v>
      </c>
      <c r="I310" s="55">
        <f t="shared" si="16"/>
        <v>0</v>
      </c>
      <c r="J310" s="55">
        <f t="shared" si="17"/>
        <v>0</v>
      </c>
      <c r="K310" s="55">
        <f t="shared" si="18"/>
        <v>0</v>
      </c>
      <c r="L310" s="60">
        <f t="shared" si="19"/>
        <v>0</v>
      </c>
      <c r="M310" s="21"/>
    </row>
    <row r="311" spans="1:13" s="8" customFormat="1" ht="18" x14ac:dyDescent="0.15">
      <c r="A311" s="140"/>
      <c r="B311" s="140"/>
      <c r="C311" s="115" t="s">
        <v>370</v>
      </c>
      <c r="D311" s="116" t="s">
        <v>1502</v>
      </c>
      <c r="E311" s="55">
        <v>20.6</v>
      </c>
      <c r="F311" s="54" t="s">
        <v>12</v>
      </c>
      <c r="G311" s="55">
        <v>0</v>
      </c>
      <c r="H311" s="55">
        <v>0</v>
      </c>
      <c r="I311" s="55">
        <f t="shared" si="16"/>
        <v>0</v>
      </c>
      <c r="J311" s="55">
        <f t="shared" si="17"/>
        <v>0</v>
      </c>
      <c r="K311" s="55">
        <f t="shared" si="18"/>
        <v>0</v>
      </c>
      <c r="L311" s="60">
        <f t="shared" si="19"/>
        <v>0</v>
      </c>
      <c r="M311" s="21"/>
    </row>
    <row r="312" spans="1:13" s="8" customFormat="1" ht="18" x14ac:dyDescent="0.15">
      <c r="A312" s="140"/>
      <c r="B312" s="140"/>
      <c r="C312" s="115" t="s">
        <v>371</v>
      </c>
      <c r="D312" s="116" t="s">
        <v>1503</v>
      </c>
      <c r="E312" s="55">
        <v>2.25</v>
      </c>
      <c r="F312" s="54" t="s">
        <v>12</v>
      </c>
      <c r="G312" s="55">
        <v>0</v>
      </c>
      <c r="H312" s="55">
        <v>0</v>
      </c>
      <c r="I312" s="55">
        <f t="shared" si="16"/>
        <v>0</v>
      </c>
      <c r="J312" s="55">
        <f t="shared" si="17"/>
        <v>0</v>
      </c>
      <c r="K312" s="55">
        <f t="shared" si="18"/>
        <v>0</v>
      </c>
      <c r="L312" s="60">
        <f t="shared" si="19"/>
        <v>0</v>
      </c>
      <c r="M312" s="21"/>
    </row>
    <row r="313" spans="1:13" s="114" customFormat="1" ht="9" x14ac:dyDescent="0.15">
      <c r="A313" s="145"/>
      <c r="B313" s="145"/>
      <c r="C313" s="67"/>
      <c r="D313" s="82" t="s">
        <v>13</v>
      </c>
      <c r="E313" s="55"/>
      <c r="F313" s="54" t="s">
        <v>61</v>
      </c>
      <c r="G313" s="55"/>
      <c r="H313" s="55"/>
      <c r="I313" s="55"/>
      <c r="J313" s="64">
        <f>SUM(J307:J312)</f>
        <v>0</v>
      </c>
      <c r="K313" s="64">
        <f>SUM(K307:K312)</f>
        <v>0</v>
      </c>
      <c r="L313" s="83">
        <f>J313+K313</f>
        <v>0</v>
      </c>
      <c r="M313" s="113"/>
    </row>
    <row r="314" spans="1:13" s="114" customFormat="1" ht="9" x14ac:dyDescent="0.15">
      <c r="A314" s="145"/>
      <c r="B314" s="145"/>
      <c r="C314" s="150"/>
      <c r="D314" s="30"/>
      <c r="E314" s="65"/>
      <c r="F314" s="65" t="s">
        <v>61</v>
      </c>
      <c r="G314" s="65"/>
      <c r="H314" s="65"/>
      <c r="I314" s="65"/>
      <c r="J314" s="65"/>
      <c r="K314" s="65"/>
      <c r="L314" s="66"/>
      <c r="M314" s="113"/>
    </row>
    <row r="315" spans="1:13" s="8" customFormat="1" ht="9" x14ac:dyDescent="0.15">
      <c r="A315" s="140"/>
      <c r="B315" s="140"/>
      <c r="C315" s="151" t="s">
        <v>372</v>
      </c>
      <c r="D315" s="73" t="s">
        <v>49</v>
      </c>
      <c r="E315" s="55"/>
      <c r="F315" s="54"/>
      <c r="G315" s="55"/>
      <c r="H315" s="55"/>
      <c r="I315" s="55"/>
      <c r="J315" s="55"/>
      <c r="K315" s="55"/>
      <c r="L315" s="60"/>
      <c r="M315" s="21"/>
    </row>
    <row r="316" spans="1:13" s="8" customFormat="1" ht="54" x14ac:dyDescent="0.15">
      <c r="A316" s="140"/>
      <c r="B316" s="140"/>
      <c r="C316" s="115" t="s">
        <v>373</v>
      </c>
      <c r="D316" s="116" t="s">
        <v>1504</v>
      </c>
      <c r="E316" s="55">
        <v>1425.37</v>
      </c>
      <c r="F316" s="54" t="s">
        <v>11</v>
      </c>
      <c r="G316" s="55">
        <v>0</v>
      </c>
      <c r="H316" s="55">
        <v>0</v>
      </c>
      <c r="I316" s="55">
        <f t="shared" si="16"/>
        <v>0</v>
      </c>
      <c r="J316" s="55">
        <f t="shared" si="17"/>
        <v>0</v>
      </c>
      <c r="K316" s="55">
        <f t="shared" si="18"/>
        <v>0</v>
      </c>
      <c r="L316" s="60">
        <f t="shared" si="19"/>
        <v>0</v>
      </c>
      <c r="M316" s="21"/>
    </row>
    <row r="317" spans="1:13" s="8" customFormat="1" ht="36" x14ac:dyDescent="0.15">
      <c r="A317" s="140"/>
      <c r="B317" s="140"/>
      <c r="C317" s="115" t="s">
        <v>374</v>
      </c>
      <c r="D317" s="116" t="s">
        <v>1475</v>
      </c>
      <c r="E317" s="55">
        <v>812.11</v>
      </c>
      <c r="F317" s="54" t="s">
        <v>11</v>
      </c>
      <c r="G317" s="55">
        <v>0</v>
      </c>
      <c r="H317" s="55">
        <v>0</v>
      </c>
      <c r="I317" s="55">
        <f t="shared" si="16"/>
        <v>0</v>
      </c>
      <c r="J317" s="55">
        <f t="shared" si="17"/>
        <v>0</v>
      </c>
      <c r="K317" s="55">
        <f t="shared" si="18"/>
        <v>0</v>
      </c>
      <c r="L317" s="60">
        <f t="shared" si="19"/>
        <v>0</v>
      </c>
      <c r="M317" s="21"/>
    </row>
    <row r="318" spans="1:13" s="8" customFormat="1" ht="18" x14ac:dyDescent="0.15">
      <c r="A318" s="140"/>
      <c r="B318" s="140"/>
      <c r="C318" s="115" t="s">
        <v>375</v>
      </c>
      <c r="D318" s="116" t="s">
        <v>1505</v>
      </c>
      <c r="E318" s="55">
        <v>205.75</v>
      </c>
      <c r="F318" s="54" t="s">
        <v>11</v>
      </c>
      <c r="G318" s="55">
        <v>0</v>
      </c>
      <c r="H318" s="55">
        <v>0</v>
      </c>
      <c r="I318" s="55">
        <f t="shared" si="16"/>
        <v>0</v>
      </c>
      <c r="J318" s="55">
        <f t="shared" si="17"/>
        <v>0</v>
      </c>
      <c r="K318" s="55">
        <f t="shared" si="18"/>
        <v>0</v>
      </c>
      <c r="L318" s="60">
        <f t="shared" si="19"/>
        <v>0</v>
      </c>
      <c r="M318" s="21"/>
    </row>
    <row r="319" spans="1:13" s="8" customFormat="1" ht="9" x14ac:dyDescent="0.15">
      <c r="A319" s="140"/>
      <c r="B319" s="140"/>
      <c r="C319" s="115" t="s">
        <v>376</v>
      </c>
      <c r="D319" s="116" t="s">
        <v>1506</v>
      </c>
      <c r="E319" s="55">
        <v>107.74</v>
      </c>
      <c r="F319" s="54" t="s">
        <v>12</v>
      </c>
      <c r="G319" s="55">
        <v>0</v>
      </c>
      <c r="H319" s="55">
        <v>0</v>
      </c>
      <c r="I319" s="55">
        <f t="shared" si="16"/>
        <v>0</v>
      </c>
      <c r="J319" s="55">
        <f t="shared" si="17"/>
        <v>0</v>
      </c>
      <c r="K319" s="55">
        <f t="shared" si="18"/>
        <v>0</v>
      </c>
      <c r="L319" s="60">
        <f t="shared" si="19"/>
        <v>0</v>
      </c>
      <c r="M319" s="21"/>
    </row>
    <row r="320" spans="1:13" s="8" customFormat="1" ht="18" x14ac:dyDescent="0.15">
      <c r="A320" s="140"/>
      <c r="B320" s="140"/>
      <c r="C320" s="115" t="s">
        <v>377</v>
      </c>
      <c r="D320" s="116" t="s">
        <v>1507</v>
      </c>
      <c r="E320" s="55">
        <v>61.6</v>
      </c>
      <c r="F320" s="54" t="s">
        <v>12</v>
      </c>
      <c r="G320" s="55">
        <v>0</v>
      </c>
      <c r="H320" s="55">
        <v>0</v>
      </c>
      <c r="I320" s="55">
        <f t="shared" si="16"/>
        <v>0</v>
      </c>
      <c r="J320" s="55">
        <f t="shared" si="17"/>
        <v>0</v>
      </c>
      <c r="K320" s="55">
        <f t="shared" si="18"/>
        <v>0</v>
      </c>
      <c r="L320" s="60">
        <f t="shared" si="19"/>
        <v>0</v>
      </c>
      <c r="M320" s="21"/>
    </row>
    <row r="321" spans="1:13" s="8" customFormat="1" ht="18" x14ac:dyDescent="0.15">
      <c r="A321" s="140"/>
      <c r="B321" s="140"/>
      <c r="C321" s="115" t="s">
        <v>378</v>
      </c>
      <c r="D321" s="116" t="s">
        <v>1476</v>
      </c>
      <c r="E321" s="55">
        <v>109.25</v>
      </c>
      <c r="F321" s="54" t="s">
        <v>12</v>
      </c>
      <c r="G321" s="55">
        <v>0</v>
      </c>
      <c r="H321" s="55">
        <v>0</v>
      </c>
      <c r="I321" s="55">
        <f t="shared" ref="I321:I386" si="20">G321+H321</f>
        <v>0</v>
      </c>
      <c r="J321" s="55">
        <f t="shared" ref="J321:J386" si="21">TRUNC(E321*G321,2)</f>
        <v>0</v>
      </c>
      <c r="K321" s="55">
        <f t="shared" ref="K321:K386" si="22">TRUNC(E321*H321,2)</f>
        <v>0</v>
      </c>
      <c r="L321" s="60">
        <f t="shared" ref="L321:L386" si="23">TRUNC(J321+K321,2)</f>
        <v>0</v>
      </c>
      <c r="M321" s="21"/>
    </row>
    <row r="322" spans="1:13" s="8" customFormat="1" ht="18" x14ac:dyDescent="0.15">
      <c r="A322" s="140"/>
      <c r="B322" s="140"/>
      <c r="C322" s="115" t="s">
        <v>379</v>
      </c>
      <c r="D322" s="116" t="s">
        <v>1477</v>
      </c>
      <c r="E322" s="55">
        <v>149.83000000000001</v>
      </c>
      <c r="F322" s="54" t="s">
        <v>12</v>
      </c>
      <c r="G322" s="55">
        <v>0</v>
      </c>
      <c r="H322" s="55">
        <v>0</v>
      </c>
      <c r="I322" s="55">
        <f t="shared" si="20"/>
        <v>0</v>
      </c>
      <c r="J322" s="55">
        <f t="shared" si="21"/>
        <v>0</v>
      </c>
      <c r="K322" s="55">
        <f t="shared" si="22"/>
        <v>0</v>
      </c>
      <c r="L322" s="60">
        <f t="shared" si="23"/>
        <v>0</v>
      </c>
      <c r="M322" s="21"/>
    </row>
    <row r="323" spans="1:13" s="8" customFormat="1" ht="18" x14ac:dyDescent="0.15">
      <c r="A323" s="140"/>
      <c r="B323" s="140"/>
      <c r="C323" s="115" t="s">
        <v>380</v>
      </c>
      <c r="D323" s="116" t="s">
        <v>1508</v>
      </c>
      <c r="E323" s="55">
        <v>151.12</v>
      </c>
      <c r="F323" s="54" t="s">
        <v>12</v>
      </c>
      <c r="G323" s="55">
        <v>0</v>
      </c>
      <c r="H323" s="55">
        <v>0</v>
      </c>
      <c r="I323" s="55">
        <f t="shared" si="20"/>
        <v>0</v>
      </c>
      <c r="J323" s="55">
        <f t="shared" si="21"/>
        <v>0</v>
      </c>
      <c r="K323" s="55">
        <f t="shared" si="22"/>
        <v>0</v>
      </c>
      <c r="L323" s="60">
        <f t="shared" si="23"/>
        <v>0</v>
      </c>
      <c r="M323" s="21"/>
    </row>
    <row r="324" spans="1:13" s="8" customFormat="1" ht="9" x14ac:dyDescent="0.15">
      <c r="A324" s="140"/>
      <c r="B324" s="140"/>
      <c r="C324" s="115" t="s">
        <v>381</v>
      </c>
      <c r="D324" s="116" t="s">
        <v>1509</v>
      </c>
      <c r="E324" s="55">
        <v>48.02</v>
      </c>
      <c r="F324" s="54" t="s">
        <v>12</v>
      </c>
      <c r="G324" s="55">
        <v>0</v>
      </c>
      <c r="H324" s="55">
        <v>0</v>
      </c>
      <c r="I324" s="55">
        <f t="shared" si="20"/>
        <v>0</v>
      </c>
      <c r="J324" s="55">
        <f t="shared" si="21"/>
        <v>0</v>
      </c>
      <c r="K324" s="55">
        <f t="shared" si="22"/>
        <v>0</v>
      </c>
      <c r="L324" s="60">
        <f t="shared" si="23"/>
        <v>0</v>
      </c>
      <c r="M324" s="21"/>
    </row>
    <row r="325" spans="1:13" s="114" customFormat="1" ht="9" x14ac:dyDescent="0.15">
      <c r="A325" s="145"/>
      <c r="B325" s="145"/>
      <c r="C325" s="67"/>
      <c r="D325" s="82" t="s">
        <v>13</v>
      </c>
      <c r="E325" s="55"/>
      <c r="F325" s="54" t="s">
        <v>61</v>
      </c>
      <c r="G325" s="55"/>
      <c r="H325" s="55"/>
      <c r="I325" s="55"/>
      <c r="J325" s="64">
        <f>SUM(J316:J324)</f>
        <v>0</v>
      </c>
      <c r="K325" s="64">
        <f>SUM(K316:K324)</f>
        <v>0</v>
      </c>
      <c r="L325" s="83">
        <f>J325+K325</f>
        <v>0</v>
      </c>
      <c r="M325" s="113"/>
    </row>
    <row r="326" spans="1:13" s="114" customFormat="1" ht="9" x14ac:dyDescent="0.15">
      <c r="A326" s="145"/>
      <c r="B326" s="145"/>
      <c r="C326" s="150"/>
      <c r="D326" s="30"/>
      <c r="E326" s="65"/>
      <c r="F326" s="65" t="s">
        <v>61</v>
      </c>
      <c r="G326" s="65"/>
      <c r="H326" s="65"/>
      <c r="I326" s="65"/>
      <c r="J326" s="65"/>
      <c r="K326" s="65"/>
      <c r="L326" s="66"/>
      <c r="M326" s="113"/>
    </row>
    <row r="327" spans="1:13" s="8" customFormat="1" ht="9" x14ac:dyDescent="0.15">
      <c r="A327" s="140"/>
      <c r="B327" s="140"/>
      <c r="C327" s="151" t="s">
        <v>382</v>
      </c>
      <c r="D327" s="73" t="s">
        <v>52</v>
      </c>
      <c r="E327" s="55"/>
      <c r="F327" s="54"/>
      <c r="G327" s="55"/>
      <c r="H327" s="55"/>
      <c r="I327" s="55"/>
      <c r="J327" s="55"/>
      <c r="K327" s="55"/>
      <c r="L327" s="60"/>
      <c r="M327" s="21"/>
    </row>
    <row r="328" spans="1:13" s="8" customFormat="1" ht="117" x14ac:dyDescent="0.15">
      <c r="A328" s="140"/>
      <c r="B328" s="140"/>
      <c r="C328" s="115" t="s">
        <v>383</v>
      </c>
      <c r="D328" s="116" t="s">
        <v>1510</v>
      </c>
      <c r="E328" s="55">
        <v>1</v>
      </c>
      <c r="F328" s="54" t="s">
        <v>53</v>
      </c>
      <c r="G328" s="55">
        <v>0</v>
      </c>
      <c r="H328" s="55">
        <v>0</v>
      </c>
      <c r="I328" s="55">
        <f t="shared" si="20"/>
        <v>0</v>
      </c>
      <c r="J328" s="55">
        <f t="shared" si="21"/>
        <v>0</v>
      </c>
      <c r="K328" s="55">
        <f t="shared" si="22"/>
        <v>0</v>
      </c>
      <c r="L328" s="60">
        <f t="shared" si="23"/>
        <v>0</v>
      </c>
      <c r="M328" s="21"/>
    </row>
    <row r="329" spans="1:13" s="8" customFormat="1" ht="117" x14ac:dyDescent="0.15">
      <c r="A329" s="140"/>
      <c r="B329" s="140"/>
      <c r="C329" s="115" t="s">
        <v>384</v>
      </c>
      <c r="D329" s="116" t="s">
        <v>1511</v>
      </c>
      <c r="E329" s="55">
        <v>1</v>
      </c>
      <c r="F329" s="54" t="s">
        <v>53</v>
      </c>
      <c r="G329" s="55">
        <v>0</v>
      </c>
      <c r="H329" s="55">
        <v>0</v>
      </c>
      <c r="I329" s="55">
        <f t="shared" si="20"/>
        <v>0</v>
      </c>
      <c r="J329" s="55">
        <f t="shared" si="21"/>
        <v>0</v>
      </c>
      <c r="K329" s="55">
        <f t="shared" si="22"/>
        <v>0</v>
      </c>
      <c r="L329" s="60">
        <f t="shared" si="23"/>
        <v>0</v>
      </c>
      <c r="M329" s="21"/>
    </row>
    <row r="330" spans="1:13" s="114" customFormat="1" ht="9" x14ac:dyDescent="0.15">
      <c r="A330" s="145"/>
      <c r="B330" s="145"/>
      <c r="C330" s="67"/>
      <c r="D330" s="82" t="s">
        <v>13</v>
      </c>
      <c r="E330" s="55"/>
      <c r="F330" s="54" t="s">
        <v>61</v>
      </c>
      <c r="G330" s="55"/>
      <c r="H330" s="55"/>
      <c r="I330" s="55"/>
      <c r="J330" s="64">
        <f>SUM(J328:J329)</f>
        <v>0</v>
      </c>
      <c r="K330" s="64">
        <f>SUM(K328:K329)</f>
        <v>0</v>
      </c>
      <c r="L330" s="83">
        <f>J330+K330</f>
        <v>0</v>
      </c>
      <c r="M330" s="113"/>
    </row>
    <row r="331" spans="1:13" s="114" customFormat="1" ht="9" x14ac:dyDescent="0.15">
      <c r="A331" s="145"/>
      <c r="B331" s="145"/>
      <c r="C331" s="150"/>
      <c r="D331" s="30"/>
      <c r="E331" s="65"/>
      <c r="F331" s="65" t="s">
        <v>61</v>
      </c>
      <c r="G331" s="65"/>
      <c r="H331" s="65"/>
      <c r="I331" s="65"/>
      <c r="J331" s="65"/>
      <c r="K331" s="65"/>
      <c r="L331" s="66"/>
      <c r="M331" s="113"/>
    </row>
    <row r="332" spans="1:13" s="8" customFormat="1" ht="9" x14ac:dyDescent="0.15">
      <c r="A332" s="140"/>
      <c r="B332" s="140"/>
      <c r="C332" s="151" t="s">
        <v>385</v>
      </c>
      <c r="D332" s="73" t="s">
        <v>43</v>
      </c>
      <c r="E332" s="55"/>
      <c r="F332" s="54"/>
      <c r="G332" s="55"/>
      <c r="H332" s="55"/>
      <c r="I332" s="55"/>
      <c r="J332" s="55"/>
      <c r="K332" s="55"/>
      <c r="L332" s="60"/>
      <c r="M332" s="21"/>
    </row>
    <row r="333" spans="1:13" s="8" customFormat="1" ht="9" x14ac:dyDescent="0.15">
      <c r="A333" s="140"/>
      <c r="B333" s="140"/>
      <c r="C333" s="68" t="s">
        <v>386</v>
      </c>
      <c r="D333" s="161" t="s">
        <v>1512</v>
      </c>
      <c r="E333" s="55"/>
      <c r="F333" s="54"/>
      <c r="G333" s="55"/>
      <c r="H333" s="55"/>
      <c r="I333" s="55"/>
      <c r="J333" s="55"/>
      <c r="K333" s="55"/>
      <c r="L333" s="60"/>
      <c r="M333" s="21"/>
    </row>
    <row r="334" spans="1:13" s="8" customFormat="1" ht="27" x14ac:dyDescent="0.15">
      <c r="A334" s="140"/>
      <c r="B334" s="140"/>
      <c r="C334" s="115" t="s">
        <v>387</v>
      </c>
      <c r="D334" s="116" t="s">
        <v>1513</v>
      </c>
      <c r="E334" s="55">
        <v>1</v>
      </c>
      <c r="F334" s="54" t="s">
        <v>53</v>
      </c>
      <c r="G334" s="55">
        <v>0</v>
      </c>
      <c r="H334" s="55">
        <v>0</v>
      </c>
      <c r="I334" s="55">
        <f t="shared" si="20"/>
        <v>0</v>
      </c>
      <c r="J334" s="55">
        <f t="shared" si="21"/>
        <v>0</v>
      </c>
      <c r="K334" s="55">
        <f t="shared" si="22"/>
        <v>0</v>
      </c>
      <c r="L334" s="60">
        <f t="shared" si="23"/>
        <v>0</v>
      </c>
      <c r="M334" s="21"/>
    </row>
    <row r="335" spans="1:13" s="8" customFormat="1" ht="18" x14ac:dyDescent="0.15">
      <c r="A335" s="140"/>
      <c r="B335" s="140"/>
      <c r="C335" s="115" t="s">
        <v>388</v>
      </c>
      <c r="D335" s="116" t="s">
        <v>1514</v>
      </c>
      <c r="E335" s="55">
        <v>18</v>
      </c>
      <c r="F335" s="54" t="s">
        <v>53</v>
      </c>
      <c r="G335" s="55">
        <v>0</v>
      </c>
      <c r="H335" s="55">
        <v>0</v>
      </c>
      <c r="I335" s="55">
        <f t="shared" si="20"/>
        <v>0</v>
      </c>
      <c r="J335" s="55">
        <f t="shared" si="21"/>
        <v>0</v>
      </c>
      <c r="K335" s="55">
        <f t="shared" si="22"/>
        <v>0</v>
      </c>
      <c r="L335" s="60">
        <f t="shared" si="23"/>
        <v>0</v>
      </c>
      <c r="M335" s="21"/>
    </row>
    <row r="336" spans="1:13" s="8" customFormat="1" ht="18" x14ac:dyDescent="0.15">
      <c r="A336" s="140"/>
      <c r="B336" s="140"/>
      <c r="C336" s="115" t="s">
        <v>389</v>
      </c>
      <c r="D336" s="116" t="s">
        <v>1515</v>
      </c>
      <c r="E336" s="55">
        <v>9.24</v>
      </c>
      <c r="F336" s="54" t="s">
        <v>11</v>
      </c>
      <c r="G336" s="55">
        <v>0</v>
      </c>
      <c r="H336" s="55">
        <v>0</v>
      </c>
      <c r="I336" s="55">
        <f t="shared" si="20"/>
        <v>0</v>
      </c>
      <c r="J336" s="55">
        <f t="shared" si="21"/>
        <v>0</v>
      </c>
      <c r="K336" s="55">
        <f t="shared" si="22"/>
        <v>0</v>
      </c>
      <c r="L336" s="60">
        <f t="shared" si="23"/>
        <v>0</v>
      </c>
      <c r="M336" s="21"/>
    </row>
    <row r="337" spans="1:13" s="8" customFormat="1" ht="18" x14ac:dyDescent="0.15">
      <c r="A337" s="140"/>
      <c r="B337" s="140"/>
      <c r="C337" s="115" t="s">
        <v>390</v>
      </c>
      <c r="D337" s="116" t="s">
        <v>1516</v>
      </c>
      <c r="E337" s="55">
        <v>1</v>
      </c>
      <c r="F337" s="54" t="s">
        <v>53</v>
      </c>
      <c r="G337" s="55">
        <v>0</v>
      </c>
      <c r="H337" s="55">
        <v>0</v>
      </c>
      <c r="I337" s="55">
        <f t="shared" si="20"/>
        <v>0</v>
      </c>
      <c r="J337" s="55">
        <f t="shared" si="21"/>
        <v>0</v>
      </c>
      <c r="K337" s="55">
        <f t="shared" si="22"/>
        <v>0</v>
      </c>
      <c r="L337" s="60">
        <f t="shared" si="23"/>
        <v>0</v>
      </c>
      <c r="M337" s="21"/>
    </row>
    <row r="338" spans="1:13" s="8" customFormat="1" ht="18" x14ac:dyDescent="0.15">
      <c r="A338" s="140"/>
      <c r="B338" s="140"/>
      <c r="C338" s="115" t="s">
        <v>391</v>
      </c>
      <c r="D338" s="116" t="s">
        <v>1517</v>
      </c>
      <c r="E338" s="55">
        <v>3</v>
      </c>
      <c r="F338" s="54" t="s">
        <v>53</v>
      </c>
      <c r="G338" s="55">
        <v>0</v>
      </c>
      <c r="H338" s="55">
        <v>0</v>
      </c>
      <c r="I338" s="55">
        <f t="shared" si="20"/>
        <v>0</v>
      </c>
      <c r="J338" s="55">
        <f t="shared" si="21"/>
        <v>0</v>
      </c>
      <c r="K338" s="55">
        <f t="shared" si="22"/>
        <v>0</v>
      </c>
      <c r="L338" s="60">
        <f t="shared" si="23"/>
        <v>0</v>
      </c>
      <c r="M338" s="21"/>
    </row>
    <row r="339" spans="1:13" s="8" customFormat="1" ht="27" x14ac:dyDescent="0.15">
      <c r="A339" s="140"/>
      <c r="B339" s="140"/>
      <c r="C339" s="115" t="s">
        <v>392</v>
      </c>
      <c r="D339" s="116" t="s">
        <v>1518</v>
      </c>
      <c r="E339" s="55">
        <v>2</v>
      </c>
      <c r="F339" s="54" t="s">
        <v>53</v>
      </c>
      <c r="G339" s="55">
        <v>0</v>
      </c>
      <c r="H339" s="55">
        <v>0</v>
      </c>
      <c r="I339" s="55">
        <f t="shared" si="20"/>
        <v>0</v>
      </c>
      <c r="J339" s="55">
        <f t="shared" si="21"/>
        <v>0</v>
      </c>
      <c r="K339" s="55">
        <f t="shared" si="22"/>
        <v>0</v>
      </c>
      <c r="L339" s="60">
        <f t="shared" si="23"/>
        <v>0</v>
      </c>
      <c r="M339" s="21"/>
    </row>
    <row r="340" spans="1:13" s="8" customFormat="1" ht="27" x14ac:dyDescent="0.15">
      <c r="A340" s="140"/>
      <c r="B340" s="140"/>
      <c r="C340" s="115" t="s">
        <v>393</v>
      </c>
      <c r="D340" s="116" t="s">
        <v>1519</v>
      </c>
      <c r="E340" s="55">
        <v>2</v>
      </c>
      <c r="F340" s="54" t="s">
        <v>53</v>
      </c>
      <c r="G340" s="55">
        <v>0</v>
      </c>
      <c r="H340" s="55">
        <v>0</v>
      </c>
      <c r="I340" s="55">
        <f t="shared" si="20"/>
        <v>0</v>
      </c>
      <c r="J340" s="55">
        <f t="shared" si="21"/>
        <v>0</v>
      </c>
      <c r="K340" s="55">
        <f t="shared" si="22"/>
        <v>0</v>
      </c>
      <c r="L340" s="60">
        <f t="shared" si="23"/>
        <v>0</v>
      </c>
      <c r="M340" s="21"/>
    </row>
    <row r="341" spans="1:13" s="8" customFormat="1" ht="27" x14ac:dyDescent="0.15">
      <c r="A341" s="140"/>
      <c r="B341" s="140"/>
      <c r="C341" s="115" t="s">
        <v>394</v>
      </c>
      <c r="D341" s="116" t="s">
        <v>1520</v>
      </c>
      <c r="E341" s="55">
        <v>7.35</v>
      </c>
      <c r="F341" s="54" t="s">
        <v>11</v>
      </c>
      <c r="G341" s="55">
        <v>0</v>
      </c>
      <c r="H341" s="55">
        <v>0</v>
      </c>
      <c r="I341" s="55">
        <f t="shared" si="20"/>
        <v>0</v>
      </c>
      <c r="J341" s="55">
        <f t="shared" si="21"/>
        <v>0</v>
      </c>
      <c r="K341" s="55">
        <f t="shared" si="22"/>
        <v>0</v>
      </c>
      <c r="L341" s="60">
        <f t="shared" si="23"/>
        <v>0</v>
      </c>
      <c r="M341" s="21"/>
    </row>
    <row r="342" spans="1:13" s="8" customFormat="1" ht="27" x14ac:dyDescent="0.15">
      <c r="A342" s="140"/>
      <c r="B342" s="140"/>
      <c r="C342" s="115" t="s">
        <v>395</v>
      </c>
      <c r="D342" s="116" t="s">
        <v>1521</v>
      </c>
      <c r="E342" s="55">
        <v>4.91</v>
      </c>
      <c r="F342" s="54" t="s">
        <v>11</v>
      </c>
      <c r="G342" s="55">
        <v>0</v>
      </c>
      <c r="H342" s="55">
        <v>0</v>
      </c>
      <c r="I342" s="55">
        <f t="shared" si="20"/>
        <v>0</v>
      </c>
      <c r="J342" s="55">
        <f t="shared" si="21"/>
        <v>0</v>
      </c>
      <c r="K342" s="55">
        <f t="shared" si="22"/>
        <v>0</v>
      </c>
      <c r="L342" s="60">
        <f t="shared" si="23"/>
        <v>0</v>
      </c>
      <c r="M342" s="21"/>
    </row>
    <row r="343" spans="1:13" s="8" customFormat="1" ht="9" x14ac:dyDescent="0.15">
      <c r="A343" s="140"/>
      <c r="B343" s="140"/>
      <c r="C343" s="68" t="s">
        <v>396</v>
      </c>
      <c r="D343" s="161" t="s">
        <v>1522</v>
      </c>
      <c r="E343" s="55"/>
      <c r="F343" s="54"/>
      <c r="G343" s="55">
        <v>0</v>
      </c>
      <c r="H343" s="55">
        <v>0</v>
      </c>
      <c r="I343" s="55">
        <f t="shared" si="20"/>
        <v>0</v>
      </c>
      <c r="J343" s="55">
        <f t="shared" si="21"/>
        <v>0</v>
      </c>
      <c r="K343" s="55">
        <f t="shared" si="22"/>
        <v>0</v>
      </c>
      <c r="L343" s="60">
        <f t="shared" si="23"/>
        <v>0</v>
      </c>
      <c r="M343" s="21"/>
    </row>
    <row r="344" spans="1:13" s="8" customFormat="1" ht="18" x14ac:dyDescent="0.15">
      <c r="A344" s="140"/>
      <c r="B344" s="140"/>
      <c r="C344" s="115" t="s">
        <v>397</v>
      </c>
      <c r="D344" s="116" t="s">
        <v>1523</v>
      </c>
      <c r="E344" s="55">
        <v>15.48</v>
      </c>
      <c r="F344" s="54" t="s">
        <v>11</v>
      </c>
      <c r="G344" s="55">
        <v>0</v>
      </c>
      <c r="H344" s="55">
        <v>0</v>
      </c>
      <c r="I344" s="55">
        <f t="shared" si="20"/>
        <v>0</v>
      </c>
      <c r="J344" s="55">
        <f t="shared" si="21"/>
        <v>0</v>
      </c>
      <c r="K344" s="55">
        <f t="shared" si="22"/>
        <v>0</v>
      </c>
      <c r="L344" s="60">
        <f t="shared" si="23"/>
        <v>0</v>
      </c>
      <c r="M344" s="21"/>
    </row>
    <row r="345" spans="1:13" s="8" customFormat="1" ht="18" x14ac:dyDescent="0.15">
      <c r="A345" s="140"/>
      <c r="B345" s="140"/>
      <c r="C345" s="115" t="s">
        <v>398</v>
      </c>
      <c r="D345" s="116" t="s">
        <v>1524</v>
      </c>
      <c r="E345" s="55">
        <v>0.9</v>
      </c>
      <c r="F345" s="54" t="s">
        <v>11</v>
      </c>
      <c r="G345" s="55">
        <v>0</v>
      </c>
      <c r="H345" s="55">
        <v>0</v>
      </c>
      <c r="I345" s="55">
        <f t="shared" si="20"/>
        <v>0</v>
      </c>
      <c r="J345" s="55">
        <f t="shared" si="21"/>
        <v>0</v>
      </c>
      <c r="K345" s="55">
        <f t="shared" si="22"/>
        <v>0</v>
      </c>
      <c r="L345" s="60">
        <f t="shared" si="23"/>
        <v>0</v>
      </c>
      <c r="M345" s="21"/>
    </row>
    <row r="346" spans="1:13" s="8" customFormat="1" ht="18" x14ac:dyDescent="0.15">
      <c r="A346" s="140"/>
      <c r="B346" s="140"/>
      <c r="C346" s="115" t="s">
        <v>399</v>
      </c>
      <c r="D346" s="116" t="s">
        <v>1525</v>
      </c>
      <c r="E346" s="55">
        <v>2.75</v>
      </c>
      <c r="F346" s="54" t="s">
        <v>11</v>
      </c>
      <c r="G346" s="55">
        <v>0</v>
      </c>
      <c r="H346" s="55">
        <v>0</v>
      </c>
      <c r="I346" s="55">
        <f t="shared" si="20"/>
        <v>0</v>
      </c>
      <c r="J346" s="55">
        <f t="shared" si="21"/>
        <v>0</v>
      </c>
      <c r="K346" s="55">
        <f t="shared" si="22"/>
        <v>0</v>
      </c>
      <c r="L346" s="60">
        <f t="shared" si="23"/>
        <v>0</v>
      </c>
      <c r="M346" s="21"/>
    </row>
    <row r="347" spans="1:13" s="8" customFormat="1" ht="27" x14ac:dyDescent="0.15">
      <c r="A347" s="140"/>
      <c r="B347" s="140"/>
      <c r="C347" s="115" t="s">
        <v>400</v>
      </c>
      <c r="D347" s="116" t="s">
        <v>1526</v>
      </c>
      <c r="E347" s="55">
        <v>39.159999999999997</v>
      </c>
      <c r="F347" s="54" t="s">
        <v>11</v>
      </c>
      <c r="G347" s="55">
        <v>0</v>
      </c>
      <c r="H347" s="55">
        <v>0</v>
      </c>
      <c r="I347" s="55">
        <f t="shared" si="20"/>
        <v>0</v>
      </c>
      <c r="J347" s="55">
        <f t="shared" si="21"/>
        <v>0</v>
      </c>
      <c r="K347" s="55">
        <f t="shared" si="22"/>
        <v>0</v>
      </c>
      <c r="L347" s="60">
        <f t="shared" si="23"/>
        <v>0</v>
      </c>
      <c r="M347" s="21"/>
    </row>
    <row r="348" spans="1:13" s="8" customFormat="1" ht="27" x14ac:dyDescent="0.15">
      <c r="A348" s="140"/>
      <c r="B348" s="140"/>
      <c r="C348" s="115" t="s">
        <v>401</v>
      </c>
      <c r="D348" s="116" t="s">
        <v>1158</v>
      </c>
      <c r="E348" s="55">
        <v>1.89</v>
      </c>
      <c r="F348" s="54" t="s">
        <v>11</v>
      </c>
      <c r="G348" s="55">
        <v>0</v>
      </c>
      <c r="H348" s="55">
        <v>0</v>
      </c>
      <c r="I348" s="55">
        <f t="shared" si="20"/>
        <v>0</v>
      </c>
      <c r="J348" s="55">
        <f t="shared" si="21"/>
        <v>0</v>
      </c>
      <c r="K348" s="55">
        <f t="shared" si="22"/>
        <v>0</v>
      </c>
      <c r="L348" s="60">
        <f t="shared" si="23"/>
        <v>0</v>
      </c>
      <c r="M348" s="21"/>
    </row>
    <row r="349" spans="1:13" s="8" customFormat="1" ht="9" x14ac:dyDescent="0.15">
      <c r="A349" s="140"/>
      <c r="B349" s="140"/>
      <c r="C349" s="115" t="s">
        <v>402</v>
      </c>
      <c r="D349" s="116" t="s">
        <v>1527</v>
      </c>
      <c r="E349" s="55">
        <v>2.29</v>
      </c>
      <c r="F349" s="54" t="s">
        <v>11</v>
      </c>
      <c r="G349" s="55">
        <v>0</v>
      </c>
      <c r="H349" s="55">
        <v>0</v>
      </c>
      <c r="I349" s="55">
        <f t="shared" si="20"/>
        <v>0</v>
      </c>
      <c r="J349" s="55">
        <f t="shared" si="21"/>
        <v>0</v>
      </c>
      <c r="K349" s="55">
        <f t="shared" si="22"/>
        <v>0</v>
      </c>
      <c r="L349" s="60">
        <f t="shared" si="23"/>
        <v>0</v>
      </c>
      <c r="M349" s="21"/>
    </row>
    <row r="350" spans="1:13" s="425" customFormat="1" ht="27" x14ac:dyDescent="0.15">
      <c r="A350" s="421" t="s">
        <v>2115</v>
      </c>
      <c r="B350" s="422" t="s">
        <v>2116</v>
      </c>
      <c r="C350" s="426" t="s">
        <v>2121</v>
      </c>
      <c r="D350" s="427" t="s">
        <v>2117</v>
      </c>
      <c r="E350" s="430">
        <v>0.31</v>
      </c>
      <c r="F350" s="431" t="s">
        <v>2127</v>
      </c>
      <c r="G350" s="430">
        <v>0</v>
      </c>
      <c r="H350" s="430">
        <v>0</v>
      </c>
      <c r="I350" s="430">
        <f t="shared" ref="I350:I351" si="24">G350+H350</f>
        <v>0</v>
      </c>
      <c r="J350" s="430">
        <f t="shared" ref="J350:J351" si="25">TRUNC(E350*G350,2)</f>
        <v>0</v>
      </c>
      <c r="K350" s="430">
        <f t="shared" ref="K350:K351" si="26">TRUNC(E350*H350,2)</f>
        <v>0</v>
      </c>
      <c r="L350" s="432">
        <f t="shared" ref="L350:L351" si="27">TRUNC(J350+K350,2)</f>
        <v>0</v>
      </c>
    </row>
    <row r="351" spans="1:13" s="425" customFormat="1" ht="27" x14ac:dyDescent="0.15">
      <c r="A351" s="421" t="s">
        <v>2118</v>
      </c>
      <c r="B351" s="422" t="s">
        <v>2119</v>
      </c>
      <c r="C351" s="426" t="s">
        <v>2122</v>
      </c>
      <c r="D351" s="427" t="s">
        <v>2120</v>
      </c>
      <c r="E351" s="430">
        <v>4</v>
      </c>
      <c r="F351" s="431" t="s">
        <v>2128</v>
      </c>
      <c r="G351" s="430">
        <v>0</v>
      </c>
      <c r="H351" s="430">
        <v>0</v>
      </c>
      <c r="I351" s="430">
        <f t="shared" si="24"/>
        <v>0</v>
      </c>
      <c r="J351" s="430">
        <f t="shared" si="25"/>
        <v>0</v>
      </c>
      <c r="K351" s="430">
        <f t="shared" si="26"/>
        <v>0</v>
      </c>
      <c r="L351" s="432">
        <f t="shared" si="27"/>
        <v>0</v>
      </c>
    </row>
    <row r="352" spans="1:13" s="8" customFormat="1" ht="9" x14ac:dyDescent="0.15">
      <c r="A352" s="140"/>
      <c r="B352" s="140"/>
      <c r="C352" s="68" t="s">
        <v>403</v>
      </c>
      <c r="D352" s="161" t="s">
        <v>1528</v>
      </c>
      <c r="E352" s="55"/>
      <c r="F352" s="54"/>
      <c r="G352" s="55">
        <v>0</v>
      </c>
      <c r="H352" s="55">
        <v>0</v>
      </c>
      <c r="I352" s="55">
        <f t="shared" si="20"/>
        <v>0</v>
      </c>
      <c r="J352" s="55">
        <f t="shared" si="21"/>
        <v>0</v>
      </c>
      <c r="K352" s="55">
        <f t="shared" si="22"/>
        <v>0</v>
      </c>
      <c r="L352" s="60">
        <f t="shared" si="23"/>
        <v>0</v>
      </c>
      <c r="M352" s="21"/>
    </row>
    <row r="353" spans="1:13" s="8" customFormat="1" ht="45" x14ac:dyDescent="0.15">
      <c r="A353" s="140"/>
      <c r="B353" s="140"/>
      <c r="C353" s="115" t="s">
        <v>404</v>
      </c>
      <c r="D353" s="116" t="s">
        <v>1529</v>
      </c>
      <c r="E353" s="55">
        <v>272.72000000000003</v>
      </c>
      <c r="F353" s="54" t="s">
        <v>11</v>
      </c>
      <c r="G353" s="55">
        <v>0</v>
      </c>
      <c r="H353" s="55">
        <v>0</v>
      </c>
      <c r="I353" s="55">
        <f t="shared" si="20"/>
        <v>0</v>
      </c>
      <c r="J353" s="55">
        <f t="shared" si="21"/>
        <v>0</v>
      </c>
      <c r="K353" s="55">
        <f t="shared" si="22"/>
        <v>0</v>
      </c>
      <c r="L353" s="60">
        <f t="shared" si="23"/>
        <v>0</v>
      </c>
      <c r="M353" s="21"/>
    </row>
    <row r="354" spans="1:13" s="8" customFormat="1" ht="9" x14ac:dyDescent="0.15">
      <c r="A354" s="140"/>
      <c r="B354" s="140"/>
      <c r="C354" s="68" t="s">
        <v>405</v>
      </c>
      <c r="D354" s="161" t="s">
        <v>1530</v>
      </c>
      <c r="E354" s="55"/>
      <c r="F354" s="54"/>
      <c r="G354" s="55">
        <v>0</v>
      </c>
      <c r="H354" s="55">
        <v>0</v>
      </c>
      <c r="I354" s="55">
        <f t="shared" si="20"/>
        <v>0</v>
      </c>
      <c r="J354" s="55">
        <f t="shared" si="21"/>
        <v>0</v>
      </c>
      <c r="K354" s="55">
        <f t="shared" si="22"/>
        <v>0</v>
      </c>
      <c r="L354" s="60">
        <f t="shared" si="23"/>
        <v>0</v>
      </c>
      <c r="M354" s="21"/>
    </row>
    <row r="355" spans="1:13" s="8" customFormat="1" ht="18" x14ac:dyDescent="0.15">
      <c r="A355" s="140"/>
      <c r="B355" s="140"/>
      <c r="C355" s="115" t="s">
        <v>406</v>
      </c>
      <c r="D355" s="116" t="s">
        <v>1159</v>
      </c>
      <c r="E355" s="55">
        <v>4</v>
      </c>
      <c r="F355" s="54" t="s">
        <v>53</v>
      </c>
      <c r="G355" s="55">
        <v>0</v>
      </c>
      <c r="H355" s="55">
        <v>0</v>
      </c>
      <c r="I355" s="55">
        <f t="shared" si="20"/>
        <v>0</v>
      </c>
      <c r="J355" s="55">
        <f t="shared" si="21"/>
        <v>0</v>
      </c>
      <c r="K355" s="55">
        <f t="shared" si="22"/>
        <v>0</v>
      </c>
      <c r="L355" s="60">
        <f t="shared" si="23"/>
        <v>0</v>
      </c>
      <c r="M355" s="21"/>
    </row>
    <row r="356" spans="1:13" s="8" customFormat="1" ht="9" x14ac:dyDescent="0.15">
      <c r="A356" s="140"/>
      <c r="B356" s="140"/>
      <c r="C356" s="115" t="s">
        <v>407</v>
      </c>
      <c r="D356" s="116" t="s">
        <v>1531</v>
      </c>
      <c r="E356" s="55">
        <v>1</v>
      </c>
      <c r="F356" s="54" t="s">
        <v>53</v>
      </c>
      <c r="G356" s="55">
        <v>0</v>
      </c>
      <c r="H356" s="55">
        <v>0</v>
      </c>
      <c r="I356" s="55">
        <f t="shared" si="20"/>
        <v>0</v>
      </c>
      <c r="J356" s="55">
        <f t="shared" si="21"/>
        <v>0</v>
      </c>
      <c r="K356" s="55">
        <f t="shared" si="22"/>
        <v>0</v>
      </c>
      <c r="L356" s="60">
        <f t="shared" si="23"/>
        <v>0</v>
      </c>
      <c r="M356" s="21"/>
    </row>
    <row r="357" spans="1:13" s="114" customFormat="1" ht="9" x14ac:dyDescent="0.15">
      <c r="A357" s="145"/>
      <c r="B357" s="145"/>
      <c r="C357" s="67"/>
      <c r="D357" s="82" t="s">
        <v>13</v>
      </c>
      <c r="E357" s="55"/>
      <c r="F357" s="54" t="s">
        <v>61</v>
      </c>
      <c r="G357" s="55"/>
      <c r="H357" s="55"/>
      <c r="I357" s="55"/>
      <c r="J357" s="64">
        <f>SUM(J334:J356)</f>
        <v>0</v>
      </c>
      <c r="K357" s="64">
        <f>SUM(K334:K356)</f>
        <v>0</v>
      </c>
      <c r="L357" s="83">
        <f>J357+K357</f>
        <v>0</v>
      </c>
      <c r="M357" s="113"/>
    </row>
    <row r="358" spans="1:13" s="114" customFormat="1" ht="9" x14ac:dyDescent="0.15">
      <c r="A358" s="145"/>
      <c r="B358" s="145"/>
      <c r="C358" s="150"/>
      <c r="D358" s="30"/>
      <c r="E358" s="65"/>
      <c r="F358" s="65" t="s">
        <v>61</v>
      </c>
      <c r="G358" s="65"/>
      <c r="H358" s="65"/>
      <c r="I358" s="65"/>
      <c r="J358" s="65"/>
      <c r="K358" s="65"/>
      <c r="L358" s="66"/>
      <c r="M358" s="113"/>
    </row>
    <row r="359" spans="1:13" s="8" customFormat="1" ht="9" x14ac:dyDescent="0.15">
      <c r="A359" s="140"/>
      <c r="B359" s="140"/>
      <c r="C359" s="151" t="s">
        <v>408</v>
      </c>
      <c r="D359" s="73" t="s">
        <v>1160</v>
      </c>
      <c r="E359" s="55"/>
      <c r="F359" s="54"/>
      <c r="G359" s="55"/>
      <c r="H359" s="55"/>
      <c r="I359" s="55"/>
      <c r="J359" s="55"/>
      <c r="K359" s="55"/>
      <c r="L359" s="60"/>
      <c r="M359" s="21"/>
    </row>
    <row r="360" spans="1:13" s="8" customFormat="1" ht="9" x14ac:dyDescent="0.15">
      <c r="A360" s="140"/>
      <c r="B360" s="140"/>
      <c r="C360" s="68" t="s">
        <v>409</v>
      </c>
      <c r="D360" s="161" t="s">
        <v>1532</v>
      </c>
      <c r="E360" s="55"/>
      <c r="F360" s="54"/>
      <c r="G360" s="55"/>
      <c r="H360" s="55"/>
      <c r="I360" s="55"/>
      <c r="J360" s="55"/>
      <c r="K360" s="55"/>
      <c r="L360" s="60"/>
      <c r="M360" s="21"/>
    </row>
    <row r="361" spans="1:13" s="8" customFormat="1" ht="18" x14ac:dyDescent="0.15">
      <c r="A361" s="140"/>
      <c r="B361" s="140"/>
      <c r="C361" s="115" t="s">
        <v>410</v>
      </c>
      <c r="D361" s="116" t="s">
        <v>1533</v>
      </c>
      <c r="E361" s="55">
        <v>1</v>
      </c>
      <c r="F361" s="54" t="s">
        <v>53</v>
      </c>
      <c r="G361" s="55">
        <v>0</v>
      </c>
      <c r="H361" s="55">
        <v>0</v>
      </c>
      <c r="I361" s="55">
        <f t="shared" si="20"/>
        <v>0</v>
      </c>
      <c r="J361" s="55">
        <f t="shared" si="21"/>
        <v>0</v>
      </c>
      <c r="K361" s="55">
        <f t="shared" si="22"/>
        <v>0</v>
      </c>
      <c r="L361" s="60">
        <f t="shared" si="23"/>
        <v>0</v>
      </c>
      <c r="M361" s="21"/>
    </row>
    <row r="362" spans="1:13" s="8" customFormat="1" ht="18" x14ac:dyDescent="0.15">
      <c r="A362" s="140"/>
      <c r="B362" s="140"/>
      <c r="C362" s="115" t="s">
        <v>411</v>
      </c>
      <c r="D362" s="116" t="s">
        <v>1534</v>
      </c>
      <c r="E362" s="55">
        <v>3</v>
      </c>
      <c r="F362" s="54" t="s">
        <v>53</v>
      </c>
      <c r="G362" s="55">
        <v>0</v>
      </c>
      <c r="H362" s="55">
        <v>0</v>
      </c>
      <c r="I362" s="55">
        <f t="shared" si="20"/>
        <v>0</v>
      </c>
      <c r="J362" s="55">
        <f t="shared" si="21"/>
        <v>0</v>
      </c>
      <c r="K362" s="55">
        <f t="shared" si="22"/>
        <v>0</v>
      </c>
      <c r="L362" s="60">
        <f t="shared" si="23"/>
        <v>0</v>
      </c>
      <c r="M362" s="21"/>
    </row>
    <row r="363" spans="1:13" s="8" customFormat="1" ht="18" x14ac:dyDescent="0.15">
      <c r="A363" s="140"/>
      <c r="B363" s="140"/>
      <c r="C363" s="115" t="s">
        <v>412</v>
      </c>
      <c r="D363" s="116" t="s">
        <v>1535</v>
      </c>
      <c r="E363" s="55">
        <v>1</v>
      </c>
      <c r="F363" s="54" t="s">
        <v>53</v>
      </c>
      <c r="G363" s="55">
        <v>0</v>
      </c>
      <c r="H363" s="55">
        <v>0</v>
      </c>
      <c r="I363" s="55">
        <f t="shared" si="20"/>
        <v>0</v>
      </c>
      <c r="J363" s="55">
        <f t="shared" si="21"/>
        <v>0</v>
      </c>
      <c r="K363" s="55">
        <f t="shared" si="22"/>
        <v>0</v>
      </c>
      <c r="L363" s="60">
        <f t="shared" si="23"/>
        <v>0</v>
      </c>
      <c r="M363" s="21"/>
    </row>
    <row r="364" spans="1:13" s="8" customFormat="1" ht="27" x14ac:dyDescent="0.15">
      <c r="A364" s="140"/>
      <c r="B364" s="140"/>
      <c r="C364" s="115" t="s">
        <v>413</v>
      </c>
      <c r="D364" s="116" t="s">
        <v>1536</v>
      </c>
      <c r="E364" s="55">
        <v>27</v>
      </c>
      <c r="F364" s="54" t="s">
        <v>53</v>
      </c>
      <c r="G364" s="55">
        <v>0</v>
      </c>
      <c r="H364" s="55">
        <v>0</v>
      </c>
      <c r="I364" s="55">
        <f t="shared" si="20"/>
        <v>0</v>
      </c>
      <c r="J364" s="55">
        <f t="shared" si="21"/>
        <v>0</v>
      </c>
      <c r="K364" s="55">
        <f t="shared" si="22"/>
        <v>0</v>
      </c>
      <c r="L364" s="60">
        <f t="shared" si="23"/>
        <v>0</v>
      </c>
      <c r="M364" s="21"/>
    </row>
    <row r="365" spans="1:13" s="8" customFormat="1" ht="9" x14ac:dyDescent="0.15">
      <c r="A365" s="140"/>
      <c r="B365" s="140"/>
      <c r="C365" s="115" t="s">
        <v>414</v>
      </c>
      <c r="D365" s="116" t="s">
        <v>1537</v>
      </c>
      <c r="E365" s="55">
        <v>8</v>
      </c>
      <c r="F365" s="54" t="s">
        <v>53</v>
      </c>
      <c r="G365" s="55">
        <v>0</v>
      </c>
      <c r="H365" s="55">
        <v>0</v>
      </c>
      <c r="I365" s="55">
        <f t="shared" si="20"/>
        <v>0</v>
      </c>
      <c r="J365" s="55">
        <f t="shared" si="21"/>
        <v>0</v>
      </c>
      <c r="K365" s="55">
        <f t="shared" si="22"/>
        <v>0</v>
      </c>
      <c r="L365" s="60">
        <f t="shared" si="23"/>
        <v>0</v>
      </c>
      <c r="M365" s="21"/>
    </row>
    <row r="366" spans="1:13" s="8" customFormat="1" ht="9" x14ac:dyDescent="0.15">
      <c r="A366" s="140"/>
      <c r="B366" s="140"/>
      <c r="C366" s="115" t="s">
        <v>415</v>
      </c>
      <c r="D366" s="116" t="s">
        <v>1538</v>
      </c>
      <c r="E366" s="55">
        <v>8</v>
      </c>
      <c r="F366" s="54" t="s">
        <v>53</v>
      </c>
      <c r="G366" s="55">
        <v>0</v>
      </c>
      <c r="H366" s="55">
        <v>0</v>
      </c>
      <c r="I366" s="55">
        <f t="shared" si="20"/>
        <v>0</v>
      </c>
      <c r="J366" s="55">
        <f t="shared" si="21"/>
        <v>0</v>
      </c>
      <c r="K366" s="55">
        <f t="shared" si="22"/>
        <v>0</v>
      </c>
      <c r="L366" s="60">
        <f t="shared" si="23"/>
        <v>0</v>
      </c>
      <c r="M366" s="21"/>
    </row>
    <row r="367" spans="1:13" s="8" customFormat="1" ht="9" x14ac:dyDescent="0.15">
      <c r="A367" s="140"/>
      <c r="B367" s="140"/>
      <c r="C367" s="115" t="s">
        <v>416</v>
      </c>
      <c r="D367" s="116" t="s">
        <v>1539</v>
      </c>
      <c r="E367" s="55">
        <v>6</v>
      </c>
      <c r="F367" s="54" t="s">
        <v>53</v>
      </c>
      <c r="G367" s="55">
        <v>0</v>
      </c>
      <c r="H367" s="55">
        <v>0</v>
      </c>
      <c r="I367" s="55">
        <f t="shared" si="20"/>
        <v>0</v>
      </c>
      <c r="J367" s="55">
        <f t="shared" si="21"/>
        <v>0</v>
      </c>
      <c r="K367" s="55">
        <f t="shared" si="22"/>
        <v>0</v>
      </c>
      <c r="L367" s="60">
        <f t="shared" si="23"/>
        <v>0</v>
      </c>
      <c r="M367" s="21"/>
    </row>
    <row r="368" spans="1:13" s="8" customFormat="1" ht="18" x14ac:dyDescent="0.15">
      <c r="A368" s="140"/>
      <c r="B368" s="140"/>
      <c r="C368" s="115" t="s">
        <v>417</v>
      </c>
      <c r="D368" s="116" t="s">
        <v>1540</v>
      </c>
      <c r="E368" s="55">
        <v>7</v>
      </c>
      <c r="F368" s="54" t="s">
        <v>53</v>
      </c>
      <c r="G368" s="55">
        <v>0</v>
      </c>
      <c r="H368" s="55">
        <v>0</v>
      </c>
      <c r="I368" s="55">
        <f t="shared" si="20"/>
        <v>0</v>
      </c>
      <c r="J368" s="55">
        <f t="shared" si="21"/>
        <v>0</v>
      </c>
      <c r="K368" s="55">
        <f t="shared" si="22"/>
        <v>0</v>
      </c>
      <c r="L368" s="60">
        <f t="shared" si="23"/>
        <v>0</v>
      </c>
      <c r="M368" s="21"/>
    </row>
    <row r="369" spans="1:13" s="8" customFormat="1" ht="9" x14ac:dyDescent="0.15">
      <c r="A369" s="140"/>
      <c r="B369" s="140"/>
      <c r="C369" s="68" t="s">
        <v>418</v>
      </c>
      <c r="D369" s="161" t="s">
        <v>1541</v>
      </c>
      <c r="E369" s="55"/>
      <c r="F369" s="54"/>
      <c r="G369" s="55"/>
      <c r="H369" s="55"/>
      <c r="I369" s="55"/>
      <c r="J369" s="55"/>
      <c r="K369" s="55"/>
      <c r="L369" s="60"/>
      <c r="M369" s="21"/>
    </row>
    <row r="370" spans="1:13" s="8" customFormat="1" ht="27" x14ac:dyDescent="0.15">
      <c r="A370" s="140"/>
      <c r="B370" s="140"/>
      <c r="C370" s="115" t="s">
        <v>419</v>
      </c>
      <c r="D370" s="116" t="s">
        <v>1542</v>
      </c>
      <c r="E370" s="55">
        <v>38</v>
      </c>
      <c r="F370" s="54" t="s">
        <v>12</v>
      </c>
      <c r="G370" s="55">
        <v>0</v>
      </c>
      <c r="H370" s="55">
        <v>0</v>
      </c>
      <c r="I370" s="55">
        <f t="shared" si="20"/>
        <v>0</v>
      </c>
      <c r="J370" s="55">
        <f t="shared" si="21"/>
        <v>0</v>
      </c>
      <c r="K370" s="55">
        <f t="shared" si="22"/>
        <v>0</v>
      </c>
      <c r="L370" s="60">
        <f t="shared" si="23"/>
        <v>0</v>
      </c>
      <c r="M370" s="21"/>
    </row>
    <row r="371" spans="1:13" s="8" customFormat="1" ht="27" x14ac:dyDescent="0.15">
      <c r="A371" s="140"/>
      <c r="B371" s="140"/>
      <c r="C371" s="115" t="s">
        <v>420</v>
      </c>
      <c r="D371" s="116" t="s">
        <v>1543</v>
      </c>
      <c r="E371" s="55">
        <v>814</v>
      </c>
      <c r="F371" s="54" t="s">
        <v>12</v>
      </c>
      <c r="G371" s="55">
        <v>0</v>
      </c>
      <c r="H371" s="55">
        <v>0</v>
      </c>
      <c r="I371" s="55">
        <f t="shared" si="20"/>
        <v>0</v>
      </c>
      <c r="J371" s="55">
        <f t="shared" si="21"/>
        <v>0</v>
      </c>
      <c r="K371" s="55">
        <f t="shared" si="22"/>
        <v>0</v>
      </c>
      <c r="L371" s="60">
        <f t="shared" si="23"/>
        <v>0</v>
      </c>
      <c r="M371" s="21"/>
    </row>
    <row r="372" spans="1:13" s="8" customFormat="1" ht="27" x14ac:dyDescent="0.15">
      <c r="A372" s="140"/>
      <c r="B372" s="140"/>
      <c r="C372" s="115" t="s">
        <v>421</v>
      </c>
      <c r="D372" s="116" t="s">
        <v>1544</v>
      </c>
      <c r="E372" s="55">
        <v>38</v>
      </c>
      <c r="F372" s="54" t="s">
        <v>12</v>
      </c>
      <c r="G372" s="55">
        <v>0</v>
      </c>
      <c r="H372" s="55">
        <v>0</v>
      </c>
      <c r="I372" s="55">
        <f t="shared" si="20"/>
        <v>0</v>
      </c>
      <c r="J372" s="55">
        <f t="shared" si="21"/>
        <v>0</v>
      </c>
      <c r="K372" s="55">
        <f t="shared" si="22"/>
        <v>0</v>
      </c>
      <c r="L372" s="60">
        <f t="shared" si="23"/>
        <v>0</v>
      </c>
      <c r="M372" s="21"/>
    </row>
    <row r="373" spans="1:13" s="8" customFormat="1" ht="27" x14ac:dyDescent="0.15">
      <c r="A373" s="140"/>
      <c r="B373" s="140"/>
      <c r="C373" s="115" t="s">
        <v>422</v>
      </c>
      <c r="D373" s="116" t="s">
        <v>1545</v>
      </c>
      <c r="E373" s="55">
        <v>396</v>
      </c>
      <c r="F373" s="54" t="s">
        <v>12</v>
      </c>
      <c r="G373" s="55">
        <v>0</v>
      </c>
      <c r="H373" s="55">
        <v>0</v>
      </c>
      <c r="I373" s="55">
        <f t="shared" si="20"/>
        <v>0</v>
      </c>
      <c r="J373" s="55">
        <f t="shared" si="21"/>
        <v>0</v>
      </c>
      <c r="K373" s="55">
        <f t="shared" si="22"/>
        <v>0</v>
      </c>
      <c r="L373" s="60">
        <f t="shared" si="23"/>
        <v>0</v>
      </c>
      <c r="M373" s="21"/>
    </row>
    <row r="374" spans="1:13" s="8" customFormat="1" ht="27" x14ac:dyDescent="0.15">
      <c r="A374" s="140"/>
      <c r="B374" s="140"/>
      <c r="C374" s="115" t="s">
        <v>423</v>
      </c>
      <c r="D374" s="116" t="s">
        <v>1546</v>
      </c>
      <c r="E374" s="55">
        <v>418</v>
      </c>
      <c r="F374" s="54" t="s">
        <v>12</v>
      </c>
      <c r="G374" s="55">
        <v>0</v>
      </c>
      <c r="H374" s="55">
        <v>0</v>
      </c>
      <c r="I374" s="55">
        <f t="shared" si="20"/>
        <v>0</v>
      </c>
      <c r="J374" s="55">
        <f t="shared" si="21"/>
        <v>0</v>
      </c>
      <c r="K374" s="55">
        <f t="shared" si="22"/>
        <v>0</v>
      </c>
      <c r="L374" s="60">
        <f t="shared" si="23"/>
        <v>0</v>
      </c>
      <c r="M374" s="21"/>
    </row>
    <row r="375" spans="1:13" s="8" customFormat="1" ht="18" x14ac:dyDescent="0.15">
      <c r="A375" s="140"/>
      <c r="B375" s="140"/>
      <c r="C375" s="115" t="s">
        <v>424</v>
      </c>
      <c r="D375" s="116" t="s">
        <v>1547</v>
      </c>
      <c r="E375" s="55">
        <v>568</v>
      </c>
      <c r="F375" s="54" t="s">
        <v>53</v>
      </c>
      <c r="G375" s="55">
        <v>0</v>
      </c>
      <c r="H375" s="55">
        <v>0</v>
      </c>
      <c r="I375" s="55">
        <f t="shared" si="20"/>
        <v>0</v>
      </c>
      <c r="J375" s="55">
        <f t="shared" si="21"/>
        <v>0</v>
      </c>
      <c r="K375" s="55">
        <f t="shared" si="22"/>
        <v>0</v>
      </c>
      <c r="L375" s="60">
        <f t="shared" si="23"/>
        <v>0</v>
      </c>
      <c r="M375" s="21"/>
    </row>
    <row r="376" spans="1:13" s="8" customFormat="1" ht="9" x14ac:dyDescent="0.15">
      <c r="A376" s="140"/>
      <c r="B376" s="140"/>
      <c r="C376" s="68" t="s">
        <v>425</v>
      </c>
      <c r="D376" s="161" t="s">
        <v>1548</v>
      </c>
      <c r="E376" s="55"/>
      <c r="F376" s="54"/>
      <c r="G376" s="55"/>
      <c r="H376" s="55"/>
      <c r="I376" s="55"/>
      <c r="J376" s="55"/>
      <c r="K376" s="55"/>
      <c r="L376" s="60"/>
      <c r="M376" s="21"/>
    </row>
    <row r="377" spans="1:13" s="8" customFormat="1" ht="27" x14ac:dyDescent="0.15">
      <c r="A377" s="140"/>
      <c r="B377" s="140"/>
      <c r="C377" s="115" t="s">
        <v>426</v>
      </c>
      <c r="D377" s="116" t="s">
        <v>1549</v>
      </c>
      <c r="E377" s="55">
        <v>1</v>
      </c>
      <c r="F377" s="54" t="s">
        <v>53</v>
      </c>
      <c r="G377" s="55">
        <v>0</v>
      </c>
      <c r="H377" s="55">
        <v>0</v>
      </c>
      <c r="I377" s="55">
        <f t="shared" si="20"/>
        <v>0</v>
      </c>
      <c r="J377" s="55">
        <f t="shared" si="21"/>
        <v>0</v>
      </c>
      <c r="K377" s="55">
        <f t="shared" si="22"/>
        <v>0</v>
      </c>
      <c r="L377" s="60">
        <f t="shared" si="23"/>
        <v>0</v>
      </c>
      <c r="M377" s="21"/>
    </row>
    <row r="378" spans="1:13" s="8" customFormat="1" ht="27" x14ac:dyDescent="0.15">
      <c r="A378" s="140"/>
      <c r="B378" s="140"/>
      <c r="C378" s="115" t="s">
        <v>427</v>
      </c>
      <c r="D378" s="116" t="s">
        <v>1550</v>
      </c>
      <c r="E378" s="55">
        <v>3</v>
      </c>
      <c r="F378" s="54" t="s">
        <v>53</v>
      </c>
      <c r="G378" s="55">
        <v>0</v>
      </c>
      <c r="H378" s="55">
        <v>0</v>
      </c>
      <c r="I378" s="55">
        <f t="shared" si="20"/>
        <v>0</v>
      </c>
      <c r="J378" s="55">
        <f t="shared" si="21"/>
        <v>0</v>
      </c>
      <c r="K378" s="55">
        <f t="shared" si="22"/>
        <v>0</v>
      </c>
      <c r="L378" s="60">
        <f t="shared" si="23"/>
        <v>0</v>
      </c>
      <c r="M378" s="21"/>
    </row>
    <row r="379" spans="1:13" s="8" customFormat="1" ht="27" x14ac:dyDescent="0.15">
      <c r="A379" s="140"/>
      <c r="B379" s="140"/>
      <c r="C379" s="115" t="s">
        <v>428</v>
      </c>
      <c r="D379" s="116" t="s">
        <v>1551</v>
      </c>
      <c r="E379" s="55">
        <v>1</v>
      </c>
      <c r="F379" s="54" t="s">
        <v>53</v>
      </c>
      <c r="G379" s="55">
        <v>0</v>
      </c>
      <c r="H379" s="55">
        <v>0</v>
      </c>
      <c r="I379" s="55">
        <f t="shared" si="20"/>
        <v>0</v>
      </c>
      <c r="J379" s="55">
        <f t="shared" si="21"/>
        <v>0</v>
      </c>
      <c r="K379" s="55">
        <f t="shared" si="22"/>
        <v>0</v>
      </c>
      <c r="L379" s="60">
        <f t="shared" si="23"/>
        <v>0</v>
      </c>
      <c r="M379" s="21"/>
    </row>
    <row r="380" spans="1:13" s="8" customFormat="1" ht="27" x14ac:dyDescent="0.15">
      <c r="A380" s="140"/>
      <c r="B380" s="140"/>
      <c r="C380" s="115" t="s">
        <v>429</v>
      </c>
      <c r="D380" s="116" t="s">
        <v>1552</v>
      </c>
      <c r="E380" s="55">
        <v>2</v>
      </c>
      <c r="F380" s="54" t="s">
        <v>53</v>
      </c>
      <c r="G380" s="55">
        <v>0</v>
      </c>
      <c r="H380" s="55">
        <v>0</v>
      </c>
      <c r="I380" s="55">
        <f t="shared" si="20"/>
        <v>0</v>
      </c>
      <c r="J380" s="55">
        <f t="shared" si="21"/>
        <v>0</v>
      </c>
      <c r="K380" s="55">
        <f t="shared" si="22"/>
        <v>0</v>
      </c>
      <c r="L380" s="60">
        <f t="shared" si="23"/>
        <v>0</v>
      </c>
      <c r="M380" s="21"/>
    </row>
    <row r="381" spans="1:13" s="8" customFormat="1" ht="27" x14ac:dyDescent="0.15">
      <c r="A381" s="140"/>
      <c r="B381" s="140"/>
      <c r="C381" s="115" t="s">
        <v>430</v>
      </c>
      <c r="D381" s="116" t="s">
        <v>1553</v>
      </c>
      <c r="E381" s="55">
        <v>8</v>
      </c>
      <c r="F381" s="54" t="s">
        <v>53</v>
      </c>
      <c r="G381" s="55">
        <v>0</v>
      </c>
      <c r="H381" s="55">
        <v>0</v>
      </c>
      <c r="I381" s="55">
        <f t="shared" si="20"/>
        <v>0</v>
      </c>
      <c r="J381" s="55">
        <f t="shared" si="21"/>
        <v>0</v>
      </c>
      <c r="K381" s="55">
        <f t="shared" si="22"/>
        <v>0</v>
      </c>
      <c r="L381" s="60">
        <f t="shared" si="23"/>
        <v>0</v>
      </c>
      <c r="M381" s="21"/>
    </row>
    <row r="382" spans="1:13" s="8" customFormat="1" ht="27" x14ac:dyDescent="0.15">
      <c r="A382" s="140"/>
      <c r="B382" s="140"/>
      <c r="C382" s="115" t="s">
        <v>431</v>
      </c>
      <c r="D382" s="116" t="s">
        <v>1554</v>
      </c>
      <c r="E382" s="55">
        <v>12</v>
      </c>
      <c r="F382" s="54" t="s">
        <v>53</v>
      </c>
      <c r="G382" s="55">
        <v>0</v>
      </c>
      <c r="H382" s="55">
        <v>0</v>
      </c>
      <c r="I382" s="55">
        <f t="shared" si="20"/>
        <v>0</v>
      </c>
      <c r="J382" s="55">
        <f t="shared" si="21"/>
        <v>0</v>
      </c>
      <c r="K382" s="55">
        <f t="shared" si="22"/>
        <v>0</v>
      </c>
      <c r="L382" s="60">
        <f t="shared" si="23"/>
        <v>0</v>
      </c>
      <c r="M382" s="21"/>
    </row>
    <row r="383" spans="1:13" s="8" customFormat="1" ht="36" x14ac:dyDescent="0.15">
      <c r="A383" s="140"/>
      <c r="B383" s="140"/>
      <c r="C383" s="115" t="s">
        <v>432</v>
      </c>
      <c r="D383" s="116" t="s">
        <v>1555</v>
      </c>
      <c r="E383" s="55">
        <v>2</v>
      </c>
      <c r="F383" s="54" t="s">
        <v>53</v>
      </c>
      <c r="G383" s="55">
        <v>0</v>
      </c>
      <c r="H383" s="55">
        <v>0</v>
      </c>
      <c r="I383" s="55">
        <f t="shared" si="20"/>
        <v>0</v>
      </c>
      <c r="J383" s="55">
        <f t="shared" si="21"/>
        <v>0</v>
      </c>
      <c r="K383" s="55">
        <f t="shared" si="22"/>
        <v>0</v>
      </c>
      <c r="L383" s="60">
        <f t="shared" si="23"/>
        <v>0</v>
      </c>
      <c r="M383" s="21"/>
    </row>
    <row r="384" spans="1:13" s="8" customFormat="1" ht="36" x14ac:dyDescent="0.15">
      <c r="A384" s="140"/>
      <c r="B384" s="140"/>
      <c r="C384" s="115" t="s">
        <v>433</v>
      </c>
      <c r="D384" s="116" t="s">
        <v>1556</v>
      </c>
      <c r="E384" s="55">
        <v>2</v>
      </c>
      <c r="F384" s="54" t="s">
        <v>53</v>
      </c>
      <c r="G384" s="55">
        <v>0</v>
      </c>
      <c r="H384" s="55">
        <v>0</v>
      </c>
      <c r="I384" s="55">
        <f t="shared" si="20"/>
        <v>0</v>
      </c>
      <c r="J384" s="55">
        <f t="shared" si="21"/>
        <v>0</v>
      </c>
      <c r="K384" s="55">
        <f t="shared" si="22"/>
        <v>0</v>
      </c>
      <c r="L384" s="60">
        <f t="shared" si="23"/>
        <v>0</v>
      </c>
      <c r="M384" s="21"/>
    </row>
    <row r="385" spans="1:13" s="8" customFormat="1" ht="36" x14ac:dyDescent="0.15">
      <c r="A385" s="140"/>
      <c r="B385" s="140"/>
      <c r="C385" s="115" t="s">
        <v>434</v>
      </c>
      <c r="D385" s="116" t="s">
        <v>1557</v>
      </c>
      <c r="E385" s="55">
        <v>1</v>
      </c>
      <c r="F385" s="54" t="s">
        <v>53</v>
      </c>
      <c r="G385" s="55">
        <v>0</v>
      </c>
      <c r="H385" s="55">
        <v>0</v>
      </c>
      <c r="I385" s="55">
        <f t="shared" si="20"/>
        <v>0</v>
      </c>
      <c r="J385" s="55">
        <f t="shared" si="21"/>
        <v>0</v>
      </c>
      <c r="K385" s="55">
        <f t="shared" si="22"/>
        <v>0</v>
      </c>
      <c r="L385" s="60">
        <f t="shared" si="23"/>
        <v>0</v>
      </c>
      <c r="M385" s="21"/>
    </row>
    <row r="386" spans="1:13" s="8" customFormat="1" ht="36" x14ac:dyDescent="0.15">
      <c r="A386" s="140"/>
      <c r="B386" s="140"/>
      <c r="C386" s="115" t="s">
        <v>435</v>
      </c>
      <c r="D386" s="116" t="s">
        <v>1558</v>
      </c>
      <c r="E386" s="55">
        <v>3</v>
      </c>
      <c r="F386" s="54" t="s">
        <v>53</v>
      </c>
      <c r="G386" s="55">
        <v>0</v>
      </c>
      <c r="H386" s="55">
        <v>0</v>
      </c>
      <c r="I386" s="55">
        <f t="shared" si="20"/>
        <v>0</v>
      </c>
      <c r="J386" s="55">
        <f t="shared" si="21"/>
        <v>0</v>
      </c>
      <c r="K386" s="55">
        <f t="shared" si="22"/>
        <v>0</v>
      </c>
      <c r="L386" s="60">
        <f t="shared" si="23"/>
        <v>0</v>
      </c>
      <c r="M386" s="21"/>
    </row>
    <row r="387" spans="1:13" s="8" customFormat="1" ht="36" x14ac:dyDescent="0.15">
      <c r="A387" s="140"/>
      <c r="B387" s="140"/>
      <c r="C387" s="115" t="s">
        <v>436</v>
      </c>
      <c r="D387" s="116" t="s">
        <v>1559</v>
      </c>
      <c r="E387" s="55">
        <v>3</v>
      </c>
      <c r="F387" s="54" t="s">
        <v>53</v>
      </c>
      <c r="G387" s="55">
        <v>0</v>
      </c>
      <c r="H387" s="55">
        <v>0</v>
      </c>
      <c r="I387" s="55">
        <f t="shared" ref="I387:I450" si="28">G387+H387</f>
        <v>0</v>
      </c>
      <c r="J387" s="55">
        <f t="shared" ref="J387:J450" si="29">TRUNC(E387*G387,2)</f>
        <v>0</v>
      </c>
      <c r="K387" s="55">
        <f t="shared" ref="K387:K450" si="30">TRUNC(E387*H387,2)</f>
        <v>0</v>
      </c>
      <c r="L387" s="60">
        <f t="shared" ref="L387:L450" si="31">TRUNC(J387+K387,2)</f>
        <v>0</v>
      </c>
      <c r="M387" s="21"/>
    </row>
    <row r="388" spans="1:13" s="8" customFormat="1" ht="36" x14ac:dyDescent="0.15">
      <c r="A388" s="140"/>
      <c r="B388" s="140"/>
      <c r="C388" s="115" t="s">
        <v>437</v>
      </c>
      <c r="D388" s="116" t="s">
        <v>1560</v>
      </c>
      <c r="E388" s="55">
        <v>3</v>
      </c>
      <c r="F388" s="54" t="s">
        <v>53</v>
      </c>
      <c r="G388" s="55">
        <v>0</v>
      </c>
      <c r="H388" s="55">
        <v>0</v>
      </c>
      <c r="I388" s="55">
        <f t="shared" si="28"/>
        <v>0</v>
      </c>
      <c r="J388" s="55">
        <f t="shared" si="29"/>
        <v>0</v>
      </c>
      <c r="K388" s="55">
        <f t="shared" si="30"/>
        <v>0</v>
      </c>
      <c r="L388" s="60">
        <f t="shared" si="31"/>
        <v>0</v>
      </c>
      <c r="M388" s="21"/>
    </row>
    <row r="389" spans="1:13" s="8" customFormat="1" ht="27" x14ac:dyDescent="0.15">
      <c r="A389" s="140"/>
      <c r="B389" s="140"/>
      <c r="C389" s="115" t="s">
        <v>438</v>
      </c>
      <c r="D389" s="116" t="s">
        <v>1561</v>
      </c>
      <c r="E389" s="55">
        <v>4</v>
      </c>
      <c r="F389" s="54" t="s">
        <v>53</v>
      </c>
      <c r="G389" s="55">
        <v>0</v>
      </c>
      <c r="H389" s="55">
        <v>0</v>
      </c>
      <c r="I389" s="55">
        <f t="shared" si="28"/>
        <v>0</v>
      </c>
      <c r="J389" s="55">
        <f t="shared" si="29"/>
        <v>0</v>
      </c>
      <c r="K389" s="55">
        <f t="shared" si="30"/>
        <v>0</v>
      </c>
      <c r="L389" s="60">
        <f t="shared" si="31"/>
        <v>0</v>
      </c>
      <c r="M389" s="21"/>
    </row>
    <row r="390" spans="1:13" s="8" customFormat="1" ht="18" x14ac:dyDescent="0.15">
      <c r="A390" s="140"/>
      <c r="B390" s="140"/>
      <c r="C390" s="115" t="s">
        <v>439</v>
      </c>
      <c r="D390" s="116" t="s">
        <v>1562</v>
      </c>
      <c r="E390" s="55">
        <v>2</v>
      </c>
      <c r="F390" s="54" t="s">
        <v>53</v>
      </c>
      <c r="G390" s="55">
        <v>0</v>
      </c>
      <c r="H390" s="55">
        <v>0</v>
      </c>
      <c r="I390" s="55">
        <f t="shared" si="28"/>
        <v>0</v>
      </c>
      <c r="J390" s="55">
        <f t="shared" si="29"/>
        <v>0</v>
      </c>
      <c r="K390" s="55">
        <f t="shared" si="30"/>
        <v>0</v>
      </c>
      <c r="L390" s="60">
        <f t="shared" si="31"/>
        <v>0</v>
      </c>
      <c r="M390" s="21"/>
    </row>
    <row r="391" spans="1:13" s="8" customFormat="1" ht="18" x14ac:dyDescent="0.15">
      <c r="A391" s="140"/>
      <c r="B391" s="140"/>
      <c r="C391" s="115" t="s">
        <v>440</v>
      </c>
      <c r="D391" s="116" t="s">
        <v>1563</v>
      </c>
      <c r="E391" s="55">
        <v>1</v>
      </c>
      <c r="F391" s="54" t="s">
        <v>53</v>
      </c>
      <c r="G391" s="55">
        <v>0</v>
      </c>
      <c r="H391" s="55">
        <v>0</v>
      </c>
      <c r="I391" s="55">
        <f t="shared" si="28"/>
        <v>0</v>
      </c>
      <c r="J391" s="55">
        <f t="shared" si="29"/>
        <v>0</v>
      </c>
      <c r="K391" s="55">
        <f t="shared" si="30"/>
        <v>0</v>
      </c>
      <c r="L391" s="60">
        <f t="shared" si="31"/>
        <v>0</v>
      </c>
      <c r="M391" s="21"/>
    </row>
    <row r="392" spans="1:13" s="8" customFormat="1" ht="9" x14ac:dyDescent="0.15">
      <c r="A392" s="140"/>
      <c r="B392" s="140"/>
      <c r="C392" s="68" t="s">
        <v>441</v>
      </c>
      <c r="D392" s="161" t="s">
        <v>1564</v>
      </c>
      <c r="E392" s="55"/>
      <c r="F392" s="54"/>
      <c r="G392" s="55"/>
      <c r="H392" s="55"/>
      <c r="I392" s="55"/>
      <c r="J392" s="55"/>
      <c r="K392" s="55"/>
      <c r="L392" s="60"/>
      <c r="M392" s="21"/>
    </row>
    <row r="393" spans="1:13" s="8" customFormat="1" ht="9" x14ac:dyDescent="0.15">
      <c r="A393" s="140"/>
      <c r="B393" s="140"/>
      <c r="C393" s="115" t="s">
        <v>442</v>
      </c>
      <c r="D393" s="116" t="s">
        <v>1565</v>
      </c>
      <c r="E393" s="55">
        <v>45</v>
      </c>
      <c r="F393" s="54" t="s">
        <v>51</v>
      </c>
      <c r="G393" s="55">
        <v>0</v>
      </c>
      <c r="H393" s="55">
        <v>0</v>
      </c>
      <c r="I393" s="55">
        <f t="shared" si="28"/>
        <v>0</v>
      </c>
      <c r="J393" s="55">
        <f t="shared" si="29"/>
        <v>0</v>
      </c>
      <c r="K393" s="55">
        <f t="shared" si="30"/>
        <v>0</v>
      </c>
      <c r="L393" s="60">
        <f t="shared" si="31"/>
        <v>0</v>
      </c>
      <c r="M393" s="21"/>
    </row>
    <row r="394" spans="1:13" s="8" customFormat="1" ht="9" x14ac:dyDescent="0.15">
      <c r="A394" s="140"/>
      <c r="B394" s="140"/>
      <c r="C394" s="115" t="s">
        <v>443</v>
      </c>
      <c r="D394" s="116" t="s">
        <v>1566</v>
      </c>
      <c r="E394" s="55">
        <v>990</v>
      </c>
      <c r="F394" s="54" t="s">
        <v>51</v>
      </c>
      <c r="G394" s="55">
        <v>0</v>
      </c>
      <c r="H394" s="55">
        <v>0</v>
      </c>
      <c r="I394" s="55">
        <f t="shared" si="28"/>
        <v>0</v>
      </c>
      <c r="J394" s="55">
        <f t="shared" si="29"/>
        <v>0</v>
      </c>
      <c r="K394" s="55">
        <f t="shared" si="30"/>
        <v>0</v>
      </c>
      <c r="L394" s="60">
        <f t="shared" si="31"/>
        <v>0</v>
      </c>
      <c r="M394" s="21"/>
    </row>
    <row r="395" spans="1:13" s="8" customFormat="1" ht="9" x14ac:dyDescent="0.15">
      <c r="A395" s="140"/>
      <c r="B395" s="140"/>
      <c r="C395" s="115" t="s">
        <v>444</v>
      </c>
      <c r="D395" s="116" t="s">
        <v>1567</v>
      </c>
      <c r="E395" s="55">
        <v>720</v>
      </c>
      <c r="F395" s="54" t="s">
        <v>51</v>
      </c>
      <c r="G395" s="55">
        <v>0</v>
      </c>
      <c r="H395" s="55">
        <v>0</v>
      </c>
      <c r="I395" s="55">
        <f t="shared" si="28"/>
        <v>0</v>
      </c>
      <c r="J395" s="55">
        <f t="shared" si="29"/>
        <v>0</v>
      </c>
      <c r="K395" s="55">
        <f t="shared" si="30"/>
        <v>0</v>
      </c>
      <c r="L395" s="60">
        <f t="shared" si="31"/>
        <v>0</v>
      </c>
      <c r="M395" s="21"/>
    </row>
    <row r="396" spans="1:13" s="8" customFormat="1" ht="9" x14ac:dyDescent="0.15">
      <c r="A396" s="140"/>
      <c r="B396" s="140"/>
      <c r="C396" s="115" t="s">
        <v>445</v>
      </c>
      <c r="D396" s="116" t="s">
        <v>1568</v>
      </c>
      <c r="E396" s="55">
        <v>1040</v>
      </c>
      <c r="F396" s="54" t="s">
        <v>53</v>
      </c>
      <c r="G396" s="55">
        <v>0</v>
      </c>
      <c r="H396" s="55">
        <v>0</v>
      </c>
      <c r="I396" s="55">
        <f t="shared" si="28"/>
        <v>0</v>
      </c>
      <c r="J396" s="55">
        <f t="shared" si="29"/>
        <v>0</v>
      </c>
      <c r="K396" s="55">
        <f t="shared" si="30"/>
        <v>0</v>
      </c>
      <c r="L396" s="60">
        <f t="shared" si="31"/>
        <v>0</v>
      </c>
      <c r="M396" s="21"/>
    </row>
    <row r="397" spans="1:13" s="8" customFormat="1" ht="9" x14ac:dyDescent="0.15">
      <c r="A397" s="140"/>
      <c r="B397" s="140"/>
      <c r="C397" s="115" t="s">
        <v>446</v>
      </c>
      <c r="D397" s="116" t="s">
        <v>1569</v>
      </c>
      <c r="E397" s="55">
        <v>390</v>
      </c>
      <c r="F397" s="54" t="s">
        <v>12</v>
      </c>
      <c r="G397" s="55">
        <v>0</v>
      </c>
      <c r="H397" s="55">
        <v>0</v>
      </c>
      <c r="I397" s="55">
        <f t="shared" si="28"/>
        <v>0</v>
      </c>
      <c r="J397" s="55">
        <f t="shared" si="29"/>
        <v>0</v>
      </c>
      <c r="K397" s="55">
        <f t="shared" si="30"/>
        <v>0</v>
      </c>
      <c r="L397" s="60">
        <f t="shared" si="31"/>
        <v>0</v>
      </c>
      <c r="M397" s="21"/>
    </row>
    <row r="398" spans="1:13" s="8" customFormat="1" ht="9" x14ac:dyDescent="0.15">
      <c r="A398" s="140"/>
      <c r="B398" s="140"/>
      <c r="C398" s="115" t="s">
        <v>447</v>
      </c>
      <c r="D398" s="116" t="s">
        <v>1161</v>
      </c>
      <c r="E398" s="55">
        <v>25</v>
      </c>
      <c r="F398" s="54" t="s">
        <v>53</v>
      </c>
      <c r="G398" s="55">
        <v>0</v>
      </c>
      <c r="H398" s="55">
        <v>0</v>
      </c>
      <c r="I398" s="55">
        <f t="shared" si="28"/>
        <v>0</v>
      </c>
      <c r="J398" s="55">
        <f t="shared" si="29"/>
        <v>0</v>
      </c>
      <c r="K398" s="55">
        <f t="shared" si="30"/>
        <v>0</v>
      </c>
      <c r="L398" s="60">
        <f t="shared" si="31"/>
        <v>0</v>
      </c>
      <c r="M398" s="21"/>
    </row>
    <row r="399" spans="1:13" s="8" customFormat="1" ht="18" x14ac:dyDescent="0.15">
      <c r="A399" s="140"/>
      <c r="B399" s="140"/>
      <c r="C399" s="115" t="s">
        <v>448</v>
      </c>
      <c r="D399" s="116" t="s">
        <v>1570</v>
      </c>
      <c r="E399" s="55">
        <v>6</v>
      </c>
      <c r="F399" s="54" t="s">
        <v>12</v>
      </c>
      <c r="G399" s="55">
        <v>0</v>
      </c>
      <c r="H399" s="55">
        <v>0</v>
      </c>
      <c r="I399" s="55">
        <f t="shared" si="28"/>
        <v>0</v>
      </c>
      <c r="J399" s="55">
        <f t="shared" si="29"/>
        <v>0</v>
      </c>
      <c r="K399" s="55">
        <f t="shared" si="30"/>
        <v>0</v>
      </c>
      <c r="L399" s="60">
        <f t="shared" si="31"/>
        <v>0</v>
      </c>
      <c r="M399" s="21"/>
    </row>
    <row r="400" spans="1:13" s="8" customFormat="1" ht="18" x14ac:dyDescent="0.15">
      <c r="A400" s="140"/>
      <c r="B400" s="140"/>
      <c r="C400" s="115" t="s">
        <v>449</v>
      </c>
      <c r="D400" s="116" t="s">
        <v>1571</v>
      </c>
      <c r="E400" s="55">
        <v>6</v>
      </c>
      <c r="F400" s="54" t="s">
        <v>12</v>
      </c>
      <c r="G400" s="55">
        <v>0</v>
      </c>
      <c r="H400" s="55">
        <v>0</v>
      </c>
      <c r="I400" s="55">
        <f t="shared" si="28"/>
        <v>0</v>
      </c>
      <c r="J400" s="55">
        <f t="shared" si="29"/>
        <v>0</v>
      </c>
      <c r="K400" s="55">
        <f t="shared" si="30"/>
        <v>0</v>
      </c>
      <c r="L400" s="60">
        <f t="shared" si="31"/>
        <v>0</v>
      </c>
      <c r="M400" s="21"/>
    </row>
    <row r="401" spans="1:13" s="8" customFormat="1" ht="18" x14ac:dyDescent="0.15">
      <c r="A401" s="140"/>
      <c r="B401" s="140"/>
      <c r="C401" s="115" t="s">
        <v>450</v>
      </c>
      <c r="D401" s="116" t="s">
        <v>1572</v>
      </c>
      <c r="E401" s="55">
        <v>6</v>
      </c>
      <c r="F401" s="54" t="s">
        <v>12</v>
      </c>
      <c r="G401" s="55">
        <v>0</v>
      </c>
      <c r="H401" s="55">
        <v>0</v>
      </c>
      <c r="I401" s="55">
        <f t="shared" si="28"/>
        <v>0</v>
      </c>
      <c r="J401" s="55">
        <f t="shared" si="29"/>
        <v>0</v>
      </c>
      <c r="K401" s="55">
        <f t="shared" si="30"/>
        <v>0</v>
      </c>
      <c r="L401" s="60">
        <f t="shared" si="31"/>
        <v>0</v>
      </c>
      <c r="M401" s="21"/>
    </row>
    <row r="402" spans="1:13" s="8" customFormat="1" ht="18" x14ac:dyDescent="0.15">
      <c r="A402" s="140"/>
      <c r="B402" s="140"/>
      <c r="C402" s="115" t="s">
        <v>451</v>
      </c>
      <c r="D402" s="116" t="s">
        <v>1573</v>
      </c>
      <c r="E402" s="55">
        <v>3</v>
      </c>
      <c r="F402" s="54" t="s">
        <v>53</v>
      </c>
      <c r="G402" s="55">
        <v>0</v>
      </c>
      <c r="H402" s="55">
        <v>0</v>
      </c>
      <c r="I402" s="55">
        <f t="shared" si="28"/>
        <v>0</v>
      </c>
      <c r="J402" s="55">
        <f t="shared" si="29"/>
        <v>0</v>
      </c>
      <c r="K402" s="55">
        <f t="shared" si="30"/>
        <v>0</v>
      </c>
      <c r="L402" s="60">
        <f t="shared" si="31"/>
        <v>0</v>
      </c>
      <c r="M402" s="21"/>
    </row>
    <row r="403" spans="1:13" s="8" customFormat="1" ht="27" x14ac:dyDescent="0.15">
      <c r="A403" s="140"/>
      <c r="B403" s="140"/>
      <c r="C403" s="115" t="s">
        <v>452</v>
      </c>
      <c r="D403" s="116" t="s">
        <v>1574</v>
      </c>
      <c r="E403" s="55">
        <v>3</v>
      </c>
      <c r="F403" s="54" t="s">
        <v>53</v>
      </c>
      <c r="G403" s="55">
        <v>0</v>
      </c>
      <c r="H403" s="55">
        <v>0</v>
      </c>
      <c r="I403" s="55">
        <f t="shared" si="28"/>
        <v>0</v>
      </c>
      <c r="J403" s="55">
        <f t="shared" si="29"/>
        <v>0</v>
      </c>
      <c r="K403" s="55">
        <f t="shared" si="30"/>
        <v>0</v>
      </c>
      <c r="L403" s="60">
        <f t="shared" si="31"/>
        <v>0</v>
      </c>
      <c r="M403" s="21"/>
    </row>
    <row r="404" spans="1:13" s="8" customFormat="1" ht="18" x14ac:dyDescent="0.15">
      <c r="A404" s="140"/>
      <c r="B404" s="140"/>
      <c r="C404" s="115" t="s">
        <v>453</v>
      </c>
      <c r="D404" s="116" t="s">
        <v>1575</v>
      </c>
      <c r="E404" s="55">
        <v>2</v>
      </c>
      <c r="F404" s="54" t="s">
        <v>53</v>
      </c>
      <c r="G404" s="55">
        <v>0</v>
      </c>
      <c r="H404" s="55">
        <v>0</v>
      </c>
      <c r="I404" s="55">
        <f t="shared" si="28"/>
        <v>0</v>
      </c>
      <c r="J404" s="55">
        <f t="shared" si="29"/>
        <v>0</v>
      </c>
      <c r="K404" s="55">
        <f t="shared" si="30"/>
        <v>0</v>
      </c>
      <c r="L404" s="60">
        <f t="shared" si="31"/>
        <v>0</v>
      </c>
      <c r="M404" s="21"/>
    </row>
    <row r="405" spans="1:13" s="8" customFormat="1" ht="27" x14ac:dyDescent="0.15">
      <c r="A405" s="140"/>
      <c r="B405" s="140"/>
      <c r="C405" s="115" t="s">
        <v>454</v>
      </c>
      <c r="D405" s="116" t="s">
        <v>1576</v>
      </c>
      <c r="E405" s="55">
        <v>2</v>
      </c>
      <c r="F405" s="54" t="s">
        <v>53</v>
      </c>
      <c r="G405" s="55">
        <v>0</v>
      </c>
      <c r="H405" s="55">
        <v>0</v>
      </c>
      <c r="I405" s="55">
        <f t="shared" si="28"/>
        <v>0</v>
      </c>
      <c r="J405" s="55">
        <f t="shared" si="29"/>
        <v>0</v>
      </c>
      <c r="K405" s="55">
        <f t="shared" si="30"/>
        <v>0</v>
      </c>
      <c r="L405" s="60">
        <f t="shared" si="31"/>
        <v>0</v>
      </c>
      <c r="M405" s="21"/>
    </row>
    <row r="406" spans="1:13" s="8" customFormat="1" ht="18" x14ac:dyDescent="0.15">
      <c r="A406" s="140"/>
      <c r="B406" s="140"/>
      <c r="C406" s="115" t="s">
        <v>455</v>
      </c>
      <c r="D406" s="116" t="s">
        <v>1577</v>
      </c>
      <c r="E406" s="55">
        <v>1</v>
      </c>
      <c r="F406" s="54" t="s">
        <v>53</v>
      </c>
      <c r="G406" s="55">
        <v>0</v>
      </c>
      <c r="H406" s="55">
        <v>0</v>
      </c>
      <c r="I406" s="55">
        <f t="shared" si="28"/>
        <v>0</v>
      </c>
      <c r="J406" s="55">
        <f t="shared" si="29"/>
        <v>0</v>
      </c>
      <c r="K406" s="55">
        <f t="shared" si="30"/>
        <v>0</v>
      </c>
      <c r="L406" s="60">
        <f t="shared" si="31"/>
        <v>0</v>
      </c>
      <c r="M406" s="21"/>
    </row>
    <row r="407" spans="1:13" s="8" customFormat="1" ht="18" x14ac:dyDescent="0.15">
      <c r="A407" s="140"/>
      <c r="B407" s="140"/>
      <c r="C407" s="115" t="s">
        <v>456</v>
      </c>
      <c r="D407" s="116" t="s">
        <v>1578</v>
      </c>
      <c r="E407" s="55">
        <v>1</v>
      </c>
      <c r="F407" s="54" t="s">
        <v>53</v>
      </c>
      <c r="G407" s="55">
        <v>0</v>
      </c>
      <c r="H407" s="55">
        <v>0</v>
      </c>
      <c r="I407" s="55">
        <f t="shared" si="28"/>
        <v>0</v>
      </c>
      <c r="J407" s="55">
        <f t="shared" si="29"/>
        <v>0</v>
      </c>
      <c r="K407" s="55">
        <f t="shared" si="30"/>
        <v>0</v>
      </c>
      <c r="L407" s="60">
        <f t="shared" si="31"/>
        <v>0</v>
      </c>
      <c r="M407" s="21"/>
    </row>
    <row r="408" spans="1:13" s="8" customFormat="1" ht="18" x14ac:dyDescent="0.15">
      <c r="A408" s="140"/>
      <c r="B408" s="140"/>
      <c r="C408" s="115" t="s">
        <v>457</v>
      </c>
      <c r="D408" s="116" t="s">
        <v>1579</v>
      </c>
      <c r="E408" s="55">
        <v>1</v>
      </c>
      <c r="F408" s="54" t="s">
        <v>53</v>
      </c>
      <c r="G408" s="55">
        <v>0</v>
      </c>
      <c r="H408" s="55">
        <v>0</v>
      </c>
      <c r="I408" s="55">
        <f t="shared" si="28"/>
        <v>0</v>
      </c>
      <c r="J408" s="55">
        <f t="shared" si="29"/>
        <v>0</v>
      </c>
      <c r="K408" s="55">
        <f t="shared" si="30"/>
        <v>0</v>
      </c>
      <c r="L408" s="60">
        <f t="shared" si="31"/>
        <v>0</v>
      </c>
      <c r="M408" s="21"/>
    </row>
    <row r="409" spans="1:13" s="8" customFormat="1" ht="18" x14ac:dyDescent="0.15">
      <c r="A409" s="140"/>
      <c r="B409" s="140"/>
      <c r="C409" s="115" t="s">
        <v>458</v>
      </c>
      <c r="D409" s="116" t="s">
        <v>1580</v>
      </c>
      <c r="E409" s="55">
        <v>6</v>
      </c>
      <c r="F409" s="54" t="s">
        <v>12</v>
      </c>
      <c r="G409" s="55">
        <v>0</v>
      </c>
      <c r="H409" s="55">
        <v>0</v>
      </c>
      <c r="I409" s="55">
        <f t="shared" si="28"/>
        <v>0</v>
      </c>
      <c r="J409" s="55">
        <f t="shared" si="29"/>
        <v>0</v>
      </c>
      <c r="K409" s="55">
        <f t="shared" si="30"/>
        <v>0</v>
      </c>
      <c r="L409" s="60">
        <f t="shared" si="31"/>
        <v>0</v>
      </c>
      <c r="M409" s="21"/>
    </row>
    <row r="410" spans="1:13" s="8" customFormat="1" ht="18" x14ac:dyDescent="0.15">
      <c r="A410" s="140"/>
      <c r="B410" s="140"/>
      <c r="C410" s="115" t="s">
        <v>459</v>
      </c>
      <c r="D410" s="116" t="s">
        <v>1581</v>
      </c>
      <c r="E410" s="55">
        <v>6</v>
      </c>
      <c r="F410" s="54" t="s">
        <v>12</v>
      </c>
      <c r="G410" s="55">
        <v>0</v>
      </c>
      <c r="H410" s="55">
        <v>0</v>
      </c>
      <c r="I410" s="55">
        <f t="shared" si="28"/>
        <v>0</v>
      </c>
      <c r="J410" s="55">
        <f t="shared" si="29"/>
        <v>0</v>
      </c>
      <c r="K410" s="55">
        <f t="shared" si="30"/>
        <v>0</v>
      </c>
      <c r="L410" s="60">
        <f t="shared" si="31"/>
        <v>0</v>
      </c>
      <c r="M410" s="21"/>
    </row>
    <row r="411" spans="1:13" s="8" customFormat="1" ht="18" x14ac:dyDescent="0.15">
      <c r="A411" s="140"/>
      <c r="B411" s="140"/>
      <c r="C411" s="115" t="s">
        <v>460</v>
      </c>
      <c r="D411" s="116" t="s">
        <v>1582</v>
      </c>
      <c r="E411" s="55">
        <v>6</v>
      </c>
      <c r="F411" s="54" t="s">
        <v>12</v>
      </c>
      <c r="G411" s="55">
        <v>0</v>
      </c>
      <c r="H411" s="55">
        <v>0</v>
      </c>
      <c r="I411" s="55">
        <f t="shared" si="28"/>
        <v>0</v>
      </c>
      <c r="J411" s="55">
        <f t="shared" si="29"/>
        <v>0</v>
      </c>
      <c r="K411" s="55">
        <f t="shared" si="30"/>
        <v>0</v>
      </c>
      <c r="L411" s="60">
        <f t="shared" si="31"/>
        <v>0</v>
      </c>
      <c r="M411" s="21"/>
    </row>
    <row r="412" spans="1:13" s="8" customFormat="1" ht="9" x14ac:dyDescent="0.15">
      <c r="A412" s="140"/>
      <c r="B412" s="140"/>
      <c r="C412" s="115" t="s">
        <v>461</v>
      </c>
      <c r="D412" s="116" t="s">
        <v>1583</v>
      </c>
      <c r="E412" s="55">
        <v>25</v>
      </c>
      <c r="F412" s="54" t="s">
        <v>12</v>
      </c>
      <c r="G412" s="55">
        <v>0</v>
      </c>
      <c r="H412" s="55">
        <v>0</v>
      </c>
      <c r="I412" s="55">
        <f t="shared" si="28"/>
        <v>0</v>
      </c>
      <c r="J412" s="55">
        <f t="shared" si="29"/>
        <v>0</v>
      </c>
      <c r="K412" s="55">
        <f t="shared" si="30"/>
        <v>0</v>
      </c>
      <c r="L412" s="60">
        <f t="shared" si="31"/>
        <v>0</v>
      </c>
      <c r="M412" s="21"/>
    </row>
    <row r="413" spans="1:13" s="8" customFormat="1" ht="18" x14ac:dyDescent="0.15">
      <c r="A413" s="140"/>
      <c r="B413" s="140"/>
      <c r="C413" s="115" t="s">
        <v>462</v>
      </c>
      <c r="D413" s="116" t="s">
        <v>1547</v>
      </c>
      <c r="E413" s="55">
        <v>214</v>
      </c>
      <c r="F413" s="54" t="s">
        <v>53</v>
      </c>
      <c r="G413" s="55">
        <v>0</v>
      </c>
      <c r="H413" s="55">
        <v>0</v>
      </c>
      <c r="I413" s="55">
        <f t="shared" si="28"/>
        <v>0</v>
      </c>
      <c r="J413" s="55">
        <f t="shared" si="29"/>
        <v>0</v>
      </c>
      <c r="K413" s="55">
        <f t="shared" si="30"/>
        <v>0</v>
      </c>
      <c r="L413" s="60">
        <f t="shared" si="31"/>
        <v>0</v>
      </c>
      <c r="M413" s="21"/>
    </row>
    <row r="414" spans="1:13" s="8" customFormat="1" ht="18" x14ac:dyDescent="0.15">
      <c r="A414" s="140"/>
      <c r="B414" s="140"/>
      <c r="C414" s="115" t="s">
        <v>463</v>
      </c>
      <c r="D414" s="116" t="s">
        <v>1584</v>
      </c>
      <c r="E414" s="55">
        <v>62</v>
      </c>
      <c r="F414" s="54" t="s">
        <v>53</v>
      </c>
      <c r="G414" s="55">
        <v>0</v>
      </c>
      <c r="H414" s="55">
        <v>0</v>
      </c>
      <c r="I414" s="55">
        <f t="shared" si="28"/>
        <v>0</v>
      </c>
      <c r="J414" s="55">
        <f t="shared" si="29"/>
        <v>0</v>
      </c>
      <c r="K414" s="55">
        <f t="shared" si="30"/>
        <v>0</v>
      </c>
      <c r="L414" s="60">
        <f t="shared" si="31"/>
        <v>0</v>
      </c>
      <c r="M414" s="21"/>
    </row>
    <row r="415" spans="1:13" s="8" customFormat="1" ht="18" x14ac:dyDescent="0.15">
      <c r="A415" s="140"/>
      <c r="B415" s="140"/>
      <c r="C415" s="115" t="s">
        <v>464</v>
      </c>
      <c r="D415" s="116" t="s">
        <v>1584</v>
      </c>
      <c r="E415" s="55">
        <v>14</v>
      </c>
      <c r="F415" s="54" t="s">
        <v>53</v>
      </c>
      <c r="G415" s="55">
        <v>0</v>
      </c>
      <c r="H415" s="55">
        <v>0</v>
      </c>
      <c r="I415" s="55">
        <f t="shared" si="28"/>
        <v>0</v>
      </c>
      <c r="J415" s="55">
        <f t="shared" si="29"/>
        <v>0</v>
      </c>
      <c r="K415" s="55">
        <f t="shared" si="30"/>
        <v>0</v>
      </c>
      <c r="L415" s="60">
        <f t="shared" si="31"/>
        <v>0</v>
      </c>
      <c r="M415" s="21"/>
    </row>
    <row r="416" spans="1:13" s="114" customFormat="1" ht="18" x14ac:dyDescent="0.15">
      <c r="A416" s="145"/>
      <c r="B416" s="145"/>
      <c r="C416" s="390" t="s">
        <v>465</v>
      </c>
      <c r="D416" s="391" t="s">
        <v>2123</v>
      </c>
      <c r="E416" s="387">
        <v>86.4</v>
      </c>
      <c r="F416" s="388" t="s">
        <v>11</v>
      </c>
      <c r="G416" s="387">
        <v>0</v>
      </c>
      <c r="H416" s="387">
        <v>0</v>
      </c>
      <c r="I416" s="387">
        <f t="shared" si="28"/>
        <v>0</v>
      </c>
      <c r="J416" s="387">
        <f t="shared" si="29"/>
        <v>0</v>
      </c>
      <c r="K416" s="387">
        <f t="shared" si="30"/>
        <v>0</v>
      </c>
      <c r="L416" s="389">
        <f t="shared" si="31"/>
        <v>0</v>
      </c>
      <c r="M416" s="113"/>
    </row>
    <row r="417" spans="1:13" s="8" customFormat="1" ht="18" x14ac:dyDescent="0.15">
      <c r="A417" s="140"/>
      <c r="B417" s="140"/>
      <c r="C417" s="115" t="s">
        <v>466</v>
      </c>
      <c r="D417" s="116" t="s">
        <v>1585</v>
      </c>
      <c r="E417" s="55">
        <v>13</v>
      </c>
      <c r="F417" s="54" t="s">
        <v>53</v>
      </c>
      <c r="G417" s="55">
        <v>0</v>
      </c>
      <c r="H417" s="55">
        <v>0</v>
      </c>
      <c r="I417" s="55">
        <f t="shared" si="28"/>
        <v>0</v>
      </c>
      <c r="J417" s="55">
        <f t="shared" si="29"/>
        <v>0</v>
      </c>
      <c r="K417" s="55">
        <f t="shared" si="30"/>
        <v>0</v>
      </c>
      <c r="L417" s="60">
        <f t="shared" si="31"/>
        <v>0</v>
      </c>
      <c r="M417" s="21"/>
    </row>
    <row r="418" spans="1:13" s="8" customFormat="1" ht="18" x14ac:dyDescent="0.15">
      <c r="A418" s="140"/>
      <c r="B418" s="140"/>
      <c r="C418" s="115" t="s">
        <v>467</v>
      </c>
      <c r="D418" s="116" t="s">
        <v>1162</v>
      </c>
      <c r="E418" s="55">
        <v>90</v>
      </c>
      <c r="F418" s="54" t="s">
        <v>11</v>
      </c>
      <c r="G418" s="55">
        <v>0</v>
      </c>
      <c r="H418" s="55">
        <v>0</v>
      </c>
      <c r="I418" s="55">
        <f t="shared" si="28"/>
        <v>0</v>
      </c>
      <c r="J418" s="55">
        <f t="shared" si="29"/>
        <v>0</v>
      </c>
      <c r="K418" s="55">
        <f t="shared" si="30"/>
        <v>0</v>
      </c>
      <c r="L418" s="60">
        <f t="shared" si="31"/>
        <v>0</v>
      </c>
      <c r="M418" s="21"/>
    </row>
    <row r="419" spans="1:13" s="8" customFormat="1" ht="9" x14ac:dyDescent="0.15">
      <c r="A419" s="140"/>
      <c r="B419" s="140"/>
      <c r="C419" s="115" t="s">
        <v>468</v>
      </c>
      <c r="D419" s="116" t="s">
        <v>1586</v>
      </c>
      <c r="E419" s="55">
        <v>105</v>
      </c>
      <c r="F419" s="54" t="s">
        <v>12</v>
      </c>
      <c r="G419" s="55">
        <v>0</v>
      </c>
      <c r="H419" s="55">
        <v>0</v>
      </c>
      <c r="I419" s="55">
        <f t="shared" si="28"/>
        <v>0</v>
      </c>
      <c r="J419" s="55">
        <f t="shared" si="29"/>
        <v>0</v>
      </c>
      <c r="K419" s="55">
        <f t="shared" si="30"/>
        <v>0</v>
      </c>
      <c r="L419" s="60">
        <f t="shared" si="31"/>
        <v>0</v>
      </c>
      <c r="M419" s="21"/>
    </row>
    <row r="420" spans="1:13" s="8" customFormat="1" ht="9" x14ac:dyDescent="0.15">
      <c r="A420" s="140"/>
      <c r="B420" s="140"/>
      <c r="C420" s="115" t="s">
        <v>469</v>
      </c>
      <c r="D420" s="116" t="s">
        <v>1587</v>
      </c>
      <c r="E420" s="55">
        <v>18</v>
      </c>
      <c r="F420" s="54" t="s">
        <v>51</v>
      </c>
      <c r="G420" s="55">
        <v>0</v>
      </c>
      <c r="H420" s="55">
        <v>0</v>
      </c>
      <c r="I420" s="55">
        <f t="shared" si="28"/>
        <v>0</v>
      </c>
      <c r="J420" s="55">
        <f t="shared" si="29"/>
        <v>0</v>
      </c>
      <c r="K420" s="55">
        <f t="shared" si="30"/>
        <v>0</v>
      </c>
      <c r="L420" s="60">
        <f t="shared" si="31"/>
        <v>0</v>
      </c>
      <c r="M420" s="21"/>
    </row>
    <row r="421" spans="1:13" s="8" customFormat="1" ht="9" x14ac:dyDescent="0.15">
      <c r="A421" s="140"/>
      <c r="B421" s="140"/>
      <c r="C421" s="115" t="s">
        <v>470</v>
      </c>
      <c r="D421" s="116" t="s">
        <v>1588</v>
      </c>
      <c r="E421" s="55">
        <v>144</v>
      </c>
      <c r="F421" s="54" t="s">
        <v>53</v>
      </c>
      <c r="G421" s="55">
        <v>0</v>
      </c>
      <c r="H421" s="55">
        <v>0</v>
      </c>
      <c r="I421" s="55">
        <f t="shared" si="28"/>
        <v>0</v>
      </c>
      <c r="J421" s="55">
        <f t="shared" si="29"/>
        <v>0</v>
      </c>
      <c r="K421" s="55">
        <f t="shared" si="30"/>
        <v>0</v>
      </c>
      <c r="L421" s="60">
        <f t="shared" si="31"/>
        <v>0</v>
      </c>
      <c r="M421" s="21"/>
    </row>
    <row r="422" spans="1:13" s="8" customFormat="1" ht="9" x14ac:dyDescent="0.15">
      <c r="A422" s="140"/>
      <c r="B422" s="140"/>
      <c r="C422" s="115" t="s">
        <v>471</v>
      </c>
      <c r="D422" s="116" t="s">
        <v>1589</v>
      </c>
      <c r="E422" s="55">
        <v>215</v>
      </c>
      <c r="F422" s="54" t="s">
        <v>12</v>
      </c>
      <c r="G422" s="55">
        <v>0</v>
      </c>
      <c r="H422" s="55">
        <v>0</v>
      </c>
      <c r="I422" s="55">
        <f t="shared" si="28"/>
        <v>0</v>
      </c>
      <c r="J422" s="55">
        <f t="shared" si="29"/>
        <v>0</v>
      </c>
      <c r="K422" s="55">
        <f t="shared" si="30"/>
        <v>0</v>
      </c>
      <c r="L422" s="60">
        <f t="shared" si="31"/>
        <v>0</v>
      </c>
      <c r="M422" s="21"/>
    </row>
    <row r="423" spans="1:13" s="8" customFormat="1" ht="18" x14ac:dyDescent="0.15">
      <c r="A423" s="140"/>
      <c r="B423" s="140"/>
      <c r="C423" s="115" t="s">
        <v>472</v>
      </c>
      <c r="D423" s="116" t="s">
        <v>1590</v>
      </c>
      <c r="E423" s="55">
        <v>1</v>
      </c>
      <c r="F423" s="54" t="s">
        <v>53</v>
      </c>
      <c r="G423" s="55">
        <v>0</v>
      </c>
      <c r="H423" s="55">
        <v>0</v>
      </c>
      <c r="I423" s="55">
        <f t="shared" si="28"/>
        <v>0</v>
      </c>
      <c r="J423" s="55">
        <f t="shared" si="29"/>
        <v>0</v>
      </c>
      <c r="K423" s="55">
        <f t="shared" si="30"/>
        <v>0</v>
      </c>
      <c r="L423" s="60">
        <f t="shared" si="31"/>
        <v>0</v>
      </c>
      <c r="M423" s="21"/>
    </row>
    <row r="424" spans="1:13" s="8" customFormat="1" ht="27" x14ac:dyDescent="0.15">
      <c r="A424" s="140"/>
      <c r="B424" s="140"/>
      <c r="C424" s="115" t="s">
        <v>473</v>
      </c>
      <c r="D424" s="116" t="s">
        <v>1591</v>
      </c>
      <c r="E424" s="55">
        <v>1</v>
      </c>
      <c r="F424" s="54" t="s">
        <v>53</v>
      </c>
      <c r="G424" s="55">
        <v>0</v>
      </c>
      <c r="H424" s="55">
        <v>0</v>
      </c>
      <c r="I424" s="55">
        <f t="shared" si="28"/>
        <v>0</v>
      </c>
      <c r="J424" s="55">
        <f t="shared" si="29"/>
        <v>0</v>
      </c>
      <c r="K424" s="55">
        <f t="shared" si="30"/>
        <v>0</v>
      </c>
      <c r="L424" s="60">
        <f t="shared" si="31"/>
        <v>0</v>
      </c>
      <c r="M424" s="21"/>
    </row>
    <row r="425" spans="1:13" s="8" customFormat="1" ht="18" x14ac:dyDescent="0.15">
      <c r="A425" s="140"/>
      <c r="B425" s="140"/>
      <c r="C425" s="115" t="s">
        <v>474</v>
      </c>
      <c r="D425" s="116" t="s">
        <v>1592</v>
      </c>
      <c r="E425" s="55">
        <v>2</v>
      </c>
      <c r="F425" s="54" t="s">
        <v>53</v>
      </c>
      <c r="G425" s="55">
        <v>0</v>
      </c>
      <c r="H425" s="55">
        <v>0</v>
      </c>
      <c r="I425" s="55">
        <f t="shared" si="28"/>
        <v>0</v>
      </c>
      <c r="J425" s="55">
        <f t="shared" si="29"/>
        <v>0</v>
      </c>
      <c r="K425" s="55">
        <f t="shared" si="30"/>
        <v>0</v>
      </c>
      <c r="L425" s="60">
        <f t="shared" si="31"/>
        <v>0</v>
      </c>
      <c r="M425" s="21"/>
    </row>
    <row r="426" spans="1:13" s="8" customFormat="1" ht="9" x14ac:dyDescent="0.15">
      <c r="A426" s="140"/>
      <c r="B426" s="140"/>
      <c r="C426" s="68" t="s">
        <v>475</v>
      </c>
      <c r="D426" s="161" t="s">
        <v>1593</v>
      </c>
      <c r="E426" s="55"/>
      <c r="F426" s="54"/>
      <c r="G426" s="55"/>
      <c r="H426" s="55"/>
      <c r="I426" s="55"/>
      <c r="J426" s="55"/>
      <c r="K426" s="55"/>
      <c r="L426" s="60"/>
      <c r="M426" s="21"/>
    </row>
    <row r="427" spans="1:13" s="8" customFormat="1" ht="18" x14ac:dyDescent="0.15">
      <c r="A427" s="140"/>
      <c r="B427" s="140"/>
      <c r="C427" s="115" t="s">
        <v>476</v>
      </c>
      <c r="D427" s="116" t="s">
        <v>1163</v>
      </c>
      <c r="E427" s="55">
        <v>600</v>
      </c>
      <c r="F427" s="54" t="s">
        <v>12</v>
      </c>
      <c r="G427" s="55">
        <v>0</v>
      </c>
      <c r="H427" s="55">
        <v>0</v>
      </c>
      <c r="I427" s="55">
        <f t="shared" si="28"/>
        <v>0</v>
      </c>
      <c r="J427" s="55">
        <f t="shared" si="29"/>
        <v>0</v>
      </c>
      <c r="K427" s="55">
        <f t="shared" si="30"/>
        <v>0</v>
      </c>
      <c r="L427" s="60">
        <f t="shared" si="31"/>
        <v>0</v>
      </c>
      <c r="M427" s="21"/>
    </row>
    <row r="428" spans="1:13" s="8" customFormat="1" ht="27" x14ac:dyDescent="0.15">
      <c r="A428" s="140"/>
      <c r="B428" s="140"/>
      <c r="C428" s="115" t="s">
        <v>477</v>
      </c>
      <c r="D428" s="116" t="s">
        <v>1594</v>
      </c>
      <c r="E428" s="55">
        <v>600</v>
      </c>
      <c r="F428" s="54" t="s">
        <v>12</v>
      </c>
      <c r="G428" s="55">
        <v>0</v>
      </c>
      <c r="H428" s="55">
        <v>0</v>
      </c>
      <c r="I428" s="55">
        <f t="shared" si="28"/>
        <v>0</v>
      </c>
      <c r="J428" s="55">
        <f t="shared" si="29"/>
        <v>0</v>
      </c>
      <c r="K428" s="55">
        <f t="shared" si="30"/>
        <v>0</v>
      </c>
      <c r="L428" s="60">
        <f t="shared" si="31"/>
        <v>0</v>
      </c>
      <c r="M428" s="21"/>
    </row>
    <row r="429" spans="1:13" s="8" customFormat="1" ht="27" x14ac:dyDescent="0.15">
      <c r="A429" s="140"/>
      <c r="B429" s="140"/>
      <c r="C429" s="115" t="s">
        <v>478</v>
      </c>
      <c r="D429" s="116" t="s">
        <v>1595</v>
      </c>
      <c r="E429" s="55">
        <v>32</v>
      </c>
      <c r="F429" s="54" t="s">
        <v>53</v>
      </c>
      <c r="G429" s="55">
        <v>0</v>
      </c>
      <c r="H429" s="55">
        <v>0</v>
      </c>
      <c r="I429" s="55">
        <f t="shared" si="28"/>
        <v>0</v>
      </c>
      <c r="J429" s="55">
        <f t="shared" si="29"/>
        <v>0</v>
      </c>
      <c r="K429" s="55">
        <f t="shared" si="30"/>
        <v>0</v>
      </c>
      <c r="L429" s="60">
        <f t="shared" si="31"/>
        <v>0</v>
      </c>
      <c r="M429" s="21"/>
    </row>
    <row r="430" spans="1:13" s="8" customFormat="1" ht="36" x14ac:dyDescent="0.15">
      <c r="A430" s="140"/>
      <c r="B430" s="140"/>
      <c r="C430" s="115" t="s">
        <v>479</v>
      </c>
      <c r="D430" s="116" t="s">
        <v>1596</v>
      </c>
      <c r="E430" s="55">
        <v>4</v>
      </c>
      <c r="F430" s="54" t="s">
        <v>53</v>
      </c>
      <c r="G430" s="55">
        <v>0</v>
      </c>
      <c r="H430" s="55">
        <v>0</v>
      </c>
      <c r="I430" s="55">
        <f t="shared" si="28"/>
        <v>0</v>
      </c>
      <c r="J430" s="55">
        <f t="shared" si="29"/>
        <v>0</v>
      </c>
      <c r="K430" s="55">
        <f t="shared" si="30"/>
        <v>0</v>
      </c>
      <c r="L430" s="60">
        <f t="shared" si="31"/>
        <v>0</v>
      </c>
      <c r="M430" s="21"/>
    </row>
    <row r="431" spans="1:13" s="8" customFormat="1" ht="9" x14ac:dyDescent="0.15">
      <c r="A431" s="140"/>
      <c r="B431" s="140"/>
      <c r="C431" s="115" t="s">
        <v>480</v>
      </c>
      <c r="D431" s="116" t="s">
        <v>1597</v>
      </c>
      <c r="E431" s="55">
        <v>121</v>
      </c>
      <c r="F431" s="54" t="s">
        <v>51</v>
      </c>
      <c r="G431" s="55">
        <v>0</v>
      </c>
      <c r="H431" s="55">
        <v>0</v>
      </c>
      <c r="I431" s="55">
        <f t="shared" si="28"/>
        <v>0</v>
      </c>
      <c r="J431" s="55">
        <f t="shared" si="29"/>
        <v>0</v>
      </c>
      <c r="K431" s="55">
        <f t="shared" si="30"/>
        <v>0</v>
      </c>
      <c r="L431" s="60">
        <f t="shared" si="31"/>
        <v>0</v>
      </c>
      <c r="M431" s="21"/>
    </row>
    <row r="432" spans="1:13" s="8" customFormat="1" ht="18" x14ac:dyDescent="0.15">
      <c r="A432" s="140"/>
      <c r="B432" s="140"/>
      <c r="C432" s="115" t="s">
        <v>481</v>
      </c>
      <c r="D432" s="116" t="s">
        <v>1598</v>
      </c>
      <c r="E432" s="55">
        <v>5</v>
      </c>
      <c r="F432" s="54" t="s">
        <v>53</v>
      </c>
      <c r="G432" s="55">
        <v>0</v>
      </c>
      <c r="H432" s="55">
        <v>0</v>
      </c>
      <c r="I432" s="55">
        <f t="shared" si="28"/>
        <v>0</v>
      </c>
      <c r="J432" s="55">
        <f t="shared" si="29"/>
        <v>0</v>
      </c>
      <c r="K432" s="55">
        <f t="shared" si="30"/>
        <v>0</v>
      </c>
      <c r="L432" s="60">
        <f t="shared" si="31"/>
        <v>0</v>
      </c>
      <c r="M432" s="21"/>
    </row>
    <row r="433" spans="1:13" s="8" customFormat="1" ht="36" x14ac:dyDescent="0.15">
      <c r="A433" s="140"/>
      <c r="B433" s="140"/>
      <c r="C433" s="115" t="s">
        <v>482</v>
      </c>
      <c r="D433" s="116" t="s">
        <v>1599</v>
      </c>
      <c r="E433" s="55">
        <v>2</v>
      </c>
      <c r="F433" s="54" t="s">
        <v>53</v>
      </c>
      <c r="G433" s="55">
        <v>0</v>
      </c>
      <c r="H433" s="55">
        <v>0</v>
      </c>
      <c r="I433" s="55">
        <f t="shared" si="28"/>
        <v>0</v>
      </c>
      <c r="J433" s="55">
        <f t="shared" si="29"/>
        <v>0</v>
      </c>
      <c r="K433" s="55">
        <f t="shared" si="30"/>
        <v>0</v>
      </c>
      <c r="L433" s="60">
        <f t="shared" si="31"/>
        <v>0</v>
      </c>
      <c r="M433" s="21"/>
    </row>
    <row r="434" spans="1:13" s="8" customFormat="1" ht="18" x14ac:dyDescent="0.15">
      <c r="A434" s="140"/>
      <c r="B434" s="140"/>
      <c r="C434" s="115" t="s">
        <v>483</v>
      </c>
      <c r="D434" s="116" t="s">
        <v>1600</v>
      </c>
      <c r="E434" s="55">
        <v>2</v>
      </c>
      <c r="F434" s="54" t="s">
        <v>53</v>
      </c>
      <c r="G434" s="55">
        <v>0</v>
      </c>
      <c r="H434" s="55">
        <v>0</v>
      </c>
      <c r="I434" s="55">
        <f t="shared" si="28"/>
        <v>0</v>
      </c>
      <c r="J434" s="55">
        <f t="shared" si="29"/>
        <v>0</v>
      </c>
      <c r="K434" s="55">
        <f t="shared" si="30"/>
        <v>0</v>
      </c>
      <c r="L434" s="60">
        <f t="shared" si="31"/>
        <v>0</v>
      </c>
      <c r="M434" s="21"/>
    </row>
    <row r="435" spans="1:13" s="8" customFormat="1" ht="18" x14ac:dyDescent="0.15">
      <c r="A435" s="140"/>
      <c r="B435" s="140"/>
      <c r="C435" s="115" t="s">
        <v>484</v>
      </c>
      <c r="D435" s="116" t="s">
        <v>1600</v>
      </c>
      <c r="E435" s="55">
        <v>1</v>
      </c>
      <c r="F435" s="54" t="s">
        <v>53</v>
      </c>
      <c r="G435" s="55">
        <v>0</v>
      </c>
      <c r="H435" s="55">
        <v>0</v>
      </c>
      <c r="I435" s="55">
        <f t="shared" si="28"/>
        <v>0</v>
      </c>
      <c r="J435" s="55">
        <f t="shared" si="29"/>
        <v>0</v>
      </c>
      <c r="K435" s="55">
        <f t="shared" si="30"/>
        <v>0</v>
      </c>
      <c r="L435" s="60">
        <f t="shared" si="31"/>
        <v>0</v>
      </c>
      <c r="M435" s="21"/>
    </row>
    <row r="436" spans="1:13" s="8" customFormat="1" ht="18" x14ac:dyDescent="0.15">
      <c r="A436" s="140"/>
      <c r="B436" s="140"/>
      <c r="C436" s="115" t="s">
        <v>485</v>
      </c>
      <c r="D436" s="116" t="s">
        <v>1600</v>
      </c>
      <c r="E436" s="55">
        <v>1</v>
      </c>
      <c r="F436" s="54" t="s">
        <v>53</v>
      </c>
      <c r="G436" s="55">
        <v>0</v>
      </c>
      <c r="H436" s="55">
        <v>0</v>
      </c>
      <c r="I436" s="55">
        <f t="shared" si="28"/>
        <v>0</v>
      </c>
      <c r="J436" s="55">
        <f t="shared" si="29"/>
        <v>0</v>
      </c>
      <c r="K436" s="55">
        <f t="shared" si="30"/>
        <v>0</v>
      </c>
      <c r="L436" s="60">
        <f t="shared" si="31"/>
        <v>0</v>
      </c>
      <c r="M436" s="21"/>
    </row>
    <row r="437" spans="1:13" s="8" customFormat="1" ht="18" x14ac:dyDescent="0.15">
      <c r="A437" s="140"/>
      <c r="B437" s="140"/>
      <c r="C437" s="115" t="s">
        <v>486</v>
      </c>
      <c r="D437" s="116" t="s">
        <v>1600</v>
      </c>
      <c r="E437" s="55">
        <v>2</v>
      </c>
      <c r="F437" s="54" t="s">
        <v>53</v>
      </c>
      <c r="G437" s="55">
        <v>0</v>
      </c>
      <c r="H437" s="55">
        <v>0</v>
      </c>
      <c r="I437" s="55">
        <f t="shared" si="28"/>
        <v>0</v>
      </c>
      <c r="J437" s="55">
        <f t="shared" si="29"/>
        <v>0</v>
      </c>
      <c r="K437" s="55">
        <f t="shared" si="30"/>
        <v>0</v>
      </c>
      <c r="L437" s="60">
        <f t="shared" si="31"/>
        <v>0</v>
      </c>
      <c r="M437" s="21"/>
    </row>
    <row r="438" spans="1:13" s="8" customFormat="1" ht="9" x14ac:dyDescent="0.15">
      <c r="A438" s="140"/>
      <c r="B438" s="140"/>
      <c r="C438" s="67"/>
      <c r="D438" s="82" t="s">
        <v>13</v>
      </c>
      <c r="E438" s="55"/>
      <c r="F438" s="54" t="s">
        <v>61</v>
      </c>
      <c r="G438" s="55"/>
      <c r="H438" s="55"/>
      <c r="I438" s="55"/>
      <c r="J438" s="64">
        <f>SUM(J361:J437)</f>
        <v>0</v>
      </c>
      <c r="K438" s="64">
        <f>SUM(K361:K437)</f>
        <v>0</v>
      </c>
      <c r="L438" s="83">
        <f>J438+K438</f>
        <v>0</v>
      </c>
      <c r="M438" s="21"/>
    </row>
    <row r="439" spans="1:13" s="114" customFormat="1" ht="9" x14ac:dyDescent="0.15">
      <c r="A439" s="145"/>
      <c r="B439" s="145"/>
      <c r="C439" s="150"/>
      <c r="D439" s="30"/>
      <c r="E439" s="65"/>
      <c r="F439" s="65" t="s">
        <v>61</v>
      </c>
      <c r="G439" s="65"/>
      <c r="H439" s="65"/>
      <c r="I439" s="65"/>
      <c r="J439" s="65"/>
      <c r="K439" s="65"/>
      <c r="L439" s="66"/>
      <c r="M439" s="113"/>
    </row>
    <row r="440" spans="1:13" s="8" customFormat="1" ht="9" x14ac:dyDescent="0.15">
      <c r="A440" s="140"/>
      <c r="B440" s="140"/>
      <c r="C440" s="151" t="s">
        <v>487</v>
      </c>
      <c r="D440" s="73" t="s">
        <v>1164</v>
      </c>
      <c r="E440" s="55"/>
      <c r="F440" s="54"/>
      <c r="G440" s="55"/>
      <c r="H440" s="55"/>
      <c r="I440" s="55"/>
      <c r="J440" s="55"/>
      <c r="K440" s="55"/>
      <c r="L440" s="60"/>
      <c r="M440" s="21"/>
    </row>
    <row r="441" spans="1:13" s="8" customFormat="1" ht="9" x14ac:dyDescent="0.15">
      <c r="A441" s="140"/>
      <c r="B441" s="140"/>
      <c r="C441" s="68" t="s">
        <v>488</v>
      </c>
      <c r="D441" s="161" t="s">
        <v>1601</v>
      </c>
      <c r="E441" s="55"/>
      <c r="F441" s="54"/>
      <c r="G441" s="55"/>
      <c r="H441" s="55"/>
      <c r="I441" s="55"/>
      <c r="J441" s="55"/>
      <c r="K441" s="55"/>
      <c r="L441" s="60"/>
      <c r="M441" s="21"/>
    </row>
    <row r="442" spans="1:13" s="8" customFormat="1" ht="9" x14ac:dyDescent="0.15">
      <c r="A442" s="140"/>
      <c r="B442" s="140"/>
      <c r="C442" s="115" t="s">
        <v>489</v>
      </c>
      <c r="D442" s="116" t="s">
        <v>1602</v>
      </c>
      <c r="E442" s="55">
        <v>405.01</v>
      </c>
      <c r="F442" s="54" t="s">
        <v>11</v>
      </c>
      <c r="G442" s="55">
        <v>0</v>
      </c>
      <c r="H442" s="55">
        <v>0</v>
      </c>
      <c r="I442" s="55">
        <f t="shared" si="28"/>
        <v>0</v>
      </c>
      <c r="J442" s="55">
        <f t="shared" si="29"/>
        <v>0</v>
      </c>
      <c r="K442" s="55">
        <f t="shared" si="30"/>
        <v>0</v>
      </c>
      <c r="L442" s="60">
        <f t="shared" si="31"/>
        <v>0</v>
      </c>
      <c r="M442" s="21"/>
    </row>
    <row r="443" spans="1:13" s="8" customFormat="1" ht="18" x14ac:dyDescent="0.15">
      <c r="A443" s="140"/>
      <c r="B443" s="140"/>
      <c r="C443" s="115" t="s">
        <v>490</v>
      </c>
      <c r="D443" s="116" t="s">
        <v>1603</v>
      </c>
      <c r="E443" s="55">
        <v>405.01</v>
      </c>
      <c r="F443" s="54" t="s">
        <v>11</v>
      </c>
      <c r="G443" s="55">
        <v>0</v>
      </c>
      <c r="H443" s="55">
        <v>0</v>
      </c>
      <c r="I443" s="55">
        <f t="shared" si="28"/>
        <v>0</v>
      </c>
      <c r="J443" s="55">
        <f t="shared" si="29"/>
        <v>0</v>
      </c>
      <c r="K443" s="55">
        <f t="shared" si="30"/>
        <v>0</v>
      </c>
      <c r="L443" s="60">
        <f t="shared" si="31"/>
        <v>0</v>
      </c>
      <c r="M443" s="21"/>
    </row>
    <row r="444" spans="1:13" s="8" customFormat="1" ht="9" x14ac:dyDescent="0.15">
      <c r="A444" s="140"/>
      <c r="B444" s="140"/>
      <c r="C444" s="115" t="s">
        <v>491</v>
      </c>
      <c r="D444" s="116" t="s">
        <v>1165</v>
      </c>
      <c r="E444" s="55">
        <v>1050.77</v>
      </c>
      <c r="F444" s="54" t="s">
        <v>11</v>
      </c>
      <c r="G444" s="55">
        <v>0</v>
      </c>
      <c r="H444" s="55">
        <v>0</v>
      </c>
      <c r="I444" s="55">
        <f t="shared" si="28"/>
        <v>0</v>
      </c>
      <c r="J444" s="55">
        <f t="shared" si="29"/>
        <v>0</v>
      </c>
      <c r="K444" s="55">
        <f t="shared" si="30"/>
        <v>0</v>
      </c>
      <c r="L444" s="60">
        <f t="shared" si="31"/>
        <v>0</v>
      </c>
      <c r="M444" s="21"/>
    </row>
    <row r="445" spans="1:13" s="8" customFormat="1" ht="18" x14ac:dyDescent="0.15">
      <c r="A445" s="140"/>
      <c r="B445" s="140"/>
      <c r="C445" s="115" t="s">
        <v>492</v>
      </c>
      <c r="D445" s="116" t="s">
        <v>1604</v>
      </c>
      <c r="E445" s="55">
        <v>405.01</v>
      </c>
      <c r="F445" s="54" t="s">
        <v>11</v>
      </c>
      <c r="G445" s="55">
        <v>0</v>
      </c>
      <c r="H445" s="55">
        <v>0</v>
      </c>
      <c r="I445" s="55">
        <f t="shared" si="28"/>
        <v>0</v>
      </c>
      <c r="J445" s="55">
        <f t="shared" si="29"/>
        <v>0</v>
      </c>
      <c r="K445" s="55">
        <f t="shared" si="30"/>
        <v>0</v>
      </c>
      <c r="L445" s="60">
        <f t="shared" si="31"/>
        <v>0</v>
      </c>
      <c r="M445" s="21"/>
    </row>
    <row r="446" spans="1:13" s="8" customFormat="1" ht="18" x14ac:dyDescent="0.15">
      <c r="A446" s="140"/>
      <c r="B446" s="140"/>
      <c r="C446" s="115" t="s">
        <v>493</v>
      </c>
      <c r="D446" s="116" t="s">
        <v>1605</v>
      </c>
      <c r="E446" s="55">
        <v>1050.77</v>
      </c>
      <c r="F446" s="54" t="s">
        <v>11</v>
      </c>
      <c r="G446" s="55">
        <v>0</v>
      </c>
      <c r="H446" s="55">
        <v>0</v>
      </c>
      <c r="I446" s="55">
        <f t="shared" si="28"/>
        <v>0</v>
      </c>
      <c r="J446" s="55">
        <f t="shared" si="29"/>
        <v>0</v>
      </c>
      <c r="K446" s="55">
        <f t="shared" si="30"/>
        <v>0</v>
      </c>
      <c r="L446" s="60">
        <f t="shared" si="31"/>
        <v>0</v>
      </c>
      <c r="M446" s="21"/>
    </row>
    <row r="447" spans="1:13" s="8" customFormat="1" ht="9" x14ac:dyDescent="0.15">
      <c r="A447" s="140"/>
      <c r="B447" s="140"/>
      <c r="C447" s="68" t="s">
        <v>494</v>
      </c>
      <c r="D447" s="161" t="s">
        <v>1606</v>
      </c>
      <c r="E447" s="55"/>
      <c r="F447" s="54"/>
      <c r="G447" s="55"/>
      <c r="H447" s="55"/>
      <c r="I447" s="55"/>
      <c r="J447" s="55"/>
      <c r="K447" s="55"/>
      <c r="L447" s="60"/>
      <c r="M447" s="21"/>
    </row>
    <row r="448" spans="1:13" s="8" customFormat="1" ht="9" x14ac:dyDescent="0.15">
      <c r="A448" s="140"/>
      <c r="B448" s="140"/>
      <c r="C448" s="115" t="s">
        <v>495</v>
      </c>
      <c r="D448" s="116" t="s">
        <v>1602</v>
      </c>
      <c r="E448" s="55">
        <v>417.78</v>
      </c>
      <c r="F448" s="54" t="s">
        <v>11</v>
      </c>
      <c r="G448" s="55">
        <v>0</v>
      </c>
      <c r="H448" s="55">
        <v>0</v>
      </c>
      <c r="I448" s="55">
        <f t="shared" si="28"/>
        <v>0</v>
      </c>
      <c r="J448" s="55">
        <f t="shared" si="29"/>
        <v>0</v>
      </c>
      <c r="K448" s="55">
        <f t="shared" si="30"/>
        <v>0</v>
      </c>
      <c r="L448" s="60">
        <f t="shared" si="31"/>
        <v>0</v>
      </c>
      <c r="M448" s="21"/>
    </row>
    <row r="449" spans="1:13" s="8" customFormat="1" ht="9" x14ac:dyDescent="0.15">
      <c r="A449" s="140"/>
      <c r="B449" s="140"/>
      <c r="C449" s="115" t="s">
        <v>496</v>
      </c>
      <c r="D449" s="116" t="s">
        <v>1165</v>
      </c>
      <c r="E449" s="55">
        <v>618.54999999999995</v>
      </c>
      <c r="F449" s="54" t="s">
        <v>11</v>
      </c>
      <c r="G449" s="55">
        <v>0</v>
      </c>
      <c r="H449" s="55">
        <v>0</v>
      </c>
      <c r="I449" s="55">
        <f t="shared" si="28"/>
        <v>0</v>
      </c>
      <c r="J449" s="55">
        <f t="shared" si="29"/>
        <v>0</v>
      </c>
      <c r="K449" s="55">
        <f t="shared" si="30"/>
        <v>0</v>
      </c>
      <c r="L449" s="60">
        <f t="shared" si="31"/>
        <v>0</v>
      </c>
      <c r="M449" s="21"/>
    </row>
    <row r="450" spans="1:13" s="8" customFormat="1" ht="18" x14ac:dyDescent="0.15">
      <c r="A450" s="140"/>
      <c r="B450" s="140"/>
      <c r="C450" s="115" t="s">
        <v>497</v>
      </c>
      <c r="D450" s="116" t="s">
        <v>1166</v>
      </c>
      <c r="E450" s="55">
        <v>417.78</v>
      </c>
      <c r="F450" s="54" t="s">
        <v>11</v>
      </c>
      <c r="G450" s="55">
        <v>0</v>
      </c>
      <c r="H450" s="55">
        <v>0</v>
      </c>
      <c r="I450" s="55">
        <f t="shared" si="28"/>
        <v>0</v>
      </c>
      <c r="J450" s="55">
        <f t="shared" si="29"/>
        <v>0</v>
      </c>
      <c r="K450" s="55">
        <f t="shared" si="30"/>
        <v>0</v>
      </c>
      <c r="L450" s="60">
        <f t="shared" si="31"/>
        <v>0</v>
      </c>
      <c r="M450" s="21"/>
    </row>
    <row r="451" spans="1:13" s="8" customFormat="1" ht="18" x14ac:dyDescent="0.15">
      <c r="A451" s="140"/>
      <c r="B451" s="140"/>
      <c r="C451" s="115" t="s">
        <v>498</v>
      </c>
      <c r="D451" s="116" t="s">
        <v>1167</v>
      </c>
      <c r="E451" s="55">
        <v>618.54999999999995</v>
      </c>
      <c r="F451" s="54" t="s">
        <v>11</v>
      </c>
      <c r="G451" s="55">
        <v>0</v>
      </c>
      <c r="H451" s="55">
        <v>0</v>
      </c>
      <c r="I451" s="55">
        <f t="shared" ref="I451:I514" si="32">G451+H451</f>
        <v>0</v>
      </c>
      <c r="J451" s="55">
        <f t="shared" ref="J451:J514" si="33">TRUNC(E451*G451,2)</f>
        <v>0</v>
      </c>
      <c r="K451" s="55">
        <f t="shared" ref="K451:K514" si="34">TRUNC(E451*H451,2)</f>
        <v>0</v>
      </c>
      <c r="L451" s="60">
        <f t="shared" ref="L451:L514" si="35">TRUNC(J451+K451,2)</f>
        <v>0</v>
      </c>
      <c r="M451" s="21"/>
    </row>
    <row r="452" spans="1:13" s="8" customFormat="1" ht="9" x14ac:dyDescent="0.15">
      <c r="A452" s="140"/>
      <c r="B452" s="140"/>
      <c r="C452" s="68" t="s">
        <v>499</v>
      </c>
      <c r="D452" s="161" t="s">
        <v>1607</v>
      </c>
      <c r="E452" s="55"/>
      <c r="F452" s="54"/>
      <c r="G452" s="55"/>
      <c r="H452" s="55"/>
      <c r="I452" s="55"/>
      <c r="J452" s="55"/>
      <c r="K452" s="55"/>
      <c r="L452" s="60"/>
      <c r="M452" s="21"/>
    </row>
    <row r="453" spans="1:13" s="8" customFormat="1" ht="9" x14ac:dyDescent="0.15">
      <c r="A453" s="140"/>
      <c r="B453" s="140"/>
      <c r="C453" s="115" t="s">
        <v>500</v>
      </c>
      <c r="D453" s="116" t="s">
        <v>1608</v>
      </c>
      <c r="E453" s="55">
        <v>313.58</v>
      </c>
      <c r="F453" s="54" t="s">
        <v>11</v>
      </c>
      <c r="G453" s="55">
        <v>0</v>
      </c>
      <c r="H453" s="55">
        <v>0</v>
      </c>
      <c r="I453" s="55">
        <f t="shared" si="32"/>
        <v>0</v>
      </c>
      <c r="J453" s="55">
        <f t="shared" si="33"/>
        <v>0</v>
      </c>
      <c r="K453" s="55">
        <f t="shared" si="34"/>
        <v>0</v>
      </c>
      <c r="L453" s="60">
        <f t="shared" si="35"/>
        <v>0</v>
      </c>
      <c r="M453" s="21"/>
    </row>
    <row r="454" spans="1:13" s="8" customFormat="1" ht="18" x14ac:dyDescent="0.15">
      <c r="A454" s="140"/>
      <c r="B454" s="140"/>
      <c r="C454" s="115" t="s">
        <v>501</v>
      </c>
      <c r="D454" s="116" t="s">
        <v>1609</v>
      </c>
      <c r="E454" s="55">
        <v>313.58</v>
      </c>
      <c r="F454" s="54" t="s">
        <v>11</v>
      </c>
      <c r="G454" s="55">
        <v>0</v>
      </c>
      <c r="H454" s="55">
        <v>0</v>
      </c>
      <c r="I454" s="55">
        <f t="shared" si="32"/>
        <v>0</v>
      </c>
      <c r="J454" s="55">
        <f t="shared" si="33"/>
        <v>0</v>
      </c>
      <c r="K454" s="55">
        <f t="shared" si="34"/>
        <v>0</v>
      </c>
      <c r="L454" s="60">
        <f t="shared" si="35"/>
        <v>0</v>
      </c>
      <c r="M454" s="21"/>
    </row>
    <row r="455" spans="1:13" s="8" customFormat="1" ht="9" x14ac:dyDescent="0.15">
      <c r="A455" s="140"/>
      <c r="B455" s="140"/>
      <c r="C455" s="115" t="s">
        <v>502</v>
      </c>
      <c r="D455" s="116" t="s">
        <v>1165</v>
      </c>
      <c r="E455" s="55">
        <v>423.17</v>
      </c>
      <c r="F455" s="54" t="s">
        <v>11</v>
      </c>
      <c r="G455" s="55">
        <v>0</v>
      </c>
      <c r="H455" s="55">
        <v>0</v>
      </c>
      <c r="I455" s="55">
        <f t="shared" si="32"/>
        <v>0</v>
      </c>
      <c r="J455" s="55">
        <f t="shared" si="33"/>
        <v>0</v>
      </c>
      <c r="K455" s="55">
        <f t="shared" si="34"/>
        <v>0</v>
      </c>
      <c r="L455" s="60">
        <f t="shared" si="35"/>
        <v>0</v>
      </c>
      <c r="M455" s="21"/>
    </row>
    <row r="456" spans="1:13" s="8" customFormat="1" ht="18" x14ac:dyDescent="0.15">
      <c r="A456" s="140"/>
      <c r="B456" s="140"/>
      <c r="C456" s="115" t="s">
        <v>503</v>
      </c>
      <c r="D456" s="116" t="s">
        <v>1610</v>
      </c>
      <c r="E456" s="55">
        <v>313.58</v>
      </c>
      <c r="F456" s="54" t="s">
        <v>11</v>
      </c>
      <c r="G456" s="55">
        <v>0</v>
      </c>
      <c r="H456" s="55">
        <v>0</v>
      </c>
      <c r="I456" s="55">
        <f t="shared" si="32"/>
        <v>0</v>
      </c>
      <c r="J456" s="55">
        <f t="shared" si="33"/>
        <v>0</v>
      </c>
      <c r="K456" s="55">
        <f t="shared" si="34"/>
        <v>0</v>
      </c>
      <c r="L456" s="60">
        <f t="shared" si="35"/>
        <v>0</v>
      </c>
      <c r="M456" s="21"/>
    </row>
    <row r="457" spans="1:13" s="8" customFormat="1" ht="18" x14ac:dyDescent="0.15">
      <c r="A457" s="140"/>
      <c r="B457" s="140"/>
      <c r="C457" s="115" t="s">
        <v>504</v>
      </c>
      <c r="D457" s="116" t="s">
        <v>1611</v>
      </c>
      <c r="E457" s="55">
        <v>423.17</v>
      </c>
      <c r="F457" s="54" t="s">
        <v>11</v>
      </c>
      <c r="G457" s="55">
        <v>0</v>
      </c>
      <c r="H457" s="55">
        <v>0</v>
      </c>
      <c r="I457" s="55">
        <f t="shared" si="32"/>
        <v>0</v>
      </c>
      <c r="J457" s="55">
        <f t="shared" si="33"/>
        <v>0</v>
      </c>
      <c r="K457" s="55">
        <f t="shared" si="34"/>
        <v>0</v>
      </c>
      <c r="L457" s="60">
        <f t="shared" si="35"/>
        <v>0</v>
      </c>
      <c r="M457" s="21"/>
    </row>
    <row r="458" spans="1:13" s="8" customFormat="1" ht="18" x14ac:dyDescent="0.15">
      <c r="A458" s="140"/>
      <c r="B458" s="140"/>
      <c r="C458" s="68" t="s">
        <v>505</v>
      </c>
      <c r="D458" s="161" t="s">
        <v>1612</v>
      </c>
      <c r="E458" s="55"/>
      <c r="F458" s="54"/>
      <c r="G458" s="55"/>
      <c r="H458" s="55"/>
      <c r="I458" s="55"/>
      <c r="J458" s="55"/>
      <c r="K458" s="55"/>
      <c r="L458" s="60"/>
      <c r="M458" s="21"/>
    </row>
    <row r="459" spans="1:13" s="8" customFormat="1" ht="9" x14ac:dyDescent="0.15">
      <c r="A459" s="140"/>
      <c r="B459" s="140"/>
      <c r="C459" s="115" t="s">
        <v>506</v>
      </c>
      <c r="D459" s="116" t="s">
        <v>1613</v>
      </c>
      <c r="E459" s="55">
        <v>1287.68</v>
      </c>
      <c r="F459" s="54" t="s">
        <v>11</v>
      </c>
      <c r="G459" s="55">
        <v>0</v>
      </c>
      <c r="H459" s="55">
        <v>0</v>
      </c>
      <c r="I459" s="55">
        <f t="shared" si="32"/>
        <v>0</v>
      </c>
      <c r="J459" s="55">
        <f t="shared" si="33"/>
        <v>0</v>
      </c>
      <c r="K459" s="55">
        <f t="shared" si="34"/>
        <v>0</v>
      </c>
      <c r="L459" s="60">
        <f t="shared" si="35"/>
        <v>0</v>
      </c>
      <c r="M459" s="21"/>
    </row>
    <row r="460" spans="1:13" s="8" customFormat="1" ht="18" x14ac:dyDescent="0.15">
      <c r="A460" s="140"/>
      <c r="B460" s="140"/>
      <c r="C460" s="115" t="s">
        <v>507</v>
      </c>
      <c r="D460" s="116" t="s">
        <v>1614</v>
      </c>
      <c r="E460" s="55">
        <v>1287.68</v>
      </c>
      <c r="F460" s="54" t="s">
        <v>11</v>
      </c>
      <c r="G460" s="55">
        <v>0</v>
      </c>
      <c r="H460" s="55">
        <v>0</v>
      </c>
      <c r="I460" s="55">
        <f t="shared" si="32"/>
        <v>0</v>
      </c>
      <c r="J460" s="55">
        <f t="shared" si="33"/>
        <v>0</v>
      </c>
      <c r="K460" s="55">
        <f t="shared" si="34"/>
        <v>0</v>
      </c>
      <c r="L460" s="60">
        <f t="shared" si="35"/>
        <v>0</v>
      </c>
      <c r="M460" s="21"/>
    </row>
    <row r="461" spans="1:13" s="8" customFormat="1" ht="27" x14ac:dyDescent="0.15">
      <c r="A461" s="140"/>
      <c r="B461" s="140"/>
      <c r="C461" s="115" t="s">
        <v>508</v>
      </c>
      <c r="D461" s="116" t="s">
        <v>1168</v>
      </c>
      <c r="E461" s="55">
        <v>19.010000000000002</v>
      </c>
      <c r="F461" s="54" t="s">
        <v>11</v>
      </c>
      <c r="G461" s="55">
        <v>0</v>
      </c>
      <c r="H461" s="55">
        <v>0</v>
      </c>
      <c r="I461" s="55">
        <f t="shared" si="32"/>
        <v>0</v>
      </c>
      <c r="J461" s="55">
        <f t="shared" si="33"/>
        <v>0</v>
      </c>
      <c r="K461" s="55">
        <f t="shared" si="34"/>
        <v>0</v>
      </c>
      <c r="L461" s="60">
        <f t="shared" si="35"/>
        <v>0</v>
      </c>
      <c r="M461" s="21"/>
    </row>
    <row r="462" spans="1:13" s="8" customFormat="1" ht="9" x14ac:dyDescent="0.15">
      <c r="A462" s="140"/>
      <c r="B462" s="140"/>
      <c r="C462" s="68" t="s">
        <v>509</v>
      </c>
      <c r="D462" s="161" t="s">
        <v>1615</v>
      </c>
      <c r="E462" s="55"/>
      <c r="F462" s="54"/>
      <c r="G462" s="55"/>
      <c r="H462" s="55"/>
      <c r="I462" s="55"/>
      <c r="J462" s="55"/>
      <c r="K462" s="55"/>
      <c r="L462" s="60"/>
      <c r="M462" s="21"/>
    </row>
    <row r="463" spans="1:13" s="8" customFormat="1" ht="18" x14ac:dyDescent="0.15">
      <c r="A463" s="140"/>
      <c r="B463" s="140"/>
      <c r="C463" s="115" t="s">
        <v>510</v>
      </c>
      <c r="D463" s="116" t="s">
        <v>1169</v>
      </c>
      <c r="E463" s="55">
        <v>50.37</v>
      </c>
      <c r="F463" s="54" t="s">
        <v>11</v>
      </c>
      <c r="G463" s="55">
        <v>0</v>
      </c>
      <c r="H463" s="55">
        <v>0</v>
      </c>
      <c r="I463" s="55">
        <f t="shared" si="32"/>
        <v>0</v>
      </c>
      <c r="J463" s="55">
        <f t="shared" si="33"/>
        <v>0</v>
      </c>
      <c r="K463" s="55">
        <f t="shared" si="34"/>
        <v>0</v>
      </c>
      <c r="L463" s="60">
        <f t="shared" si="35"/>
        <v>0</v>
      </c>
      <c r="M463" s="21"/>
    </row>
    <row r="464" spans="1:13" s="8" customFormat="1" ht="9" x14ac:dyDescent="0.15">
      <c r="A464" s="140"/>
      <c r="B464" s="140"/>
      <c r="C464" s="68" t="s">
        <v>511</v>
      </c>
      <c r="D464" s="161" t="s">
        <v>1616</v>
      </c>
      <c r="E464" s="55"/>
      <c r="F464" s="54"/>
      <c r="G464" s="55"/>
      <c r="H464" s="55"/>
      <c r="I464" s="55"/>
      <c r="J464" s="55"/>
      <c r="K464" s="55"/>
      <c r="L464" s="60"/>
      <c r="M464" s="21"/>
    </row>
    <row r="465" spans="1:13" s="8" customFormat="1" ht="9" x14ac:dyDescent="0.15">
      <c r="A465" s="140"/>
      <c r="B465" s="140"/>
      <c r="C465" s="115" t="s">
        <v>512</v>
      </c>
      <c r="D465" s="116" t="s">
        <v>1170</v>
      </c>
      <c r="E465" s="55">
        <v>288.82</v>
      </c>
      <c r="F465" s="54" t="s">
        <v>11</v>
      </c>
      <c r="G465" s="55">
        <v>0</v>
      </c>
      <c r="H465" s="55">
        <v>0</v>
      </c>
      <c r="I465" s="55">
        <f t="shared" si="32"/>
        <v>0</v>
      </c>
      <c r="J465" s="55">
        <f t="shared" si="33"/>
        <v>0</v>
      </c>
      <c r="K465" s="55">
        <f t="shared" si="34"/>
        <v>0</v>
      </c>
      <c r="L465" s="60">
        <f t="shared" si="35"/>
        <v>0</v>
      </c>
      <c r="M465" s="21"/>
    </row>
    <row r="466" spans="1:13" s="8" customFormat="1" ht="9" x14ac:dyDescent="0.15">
      <c r="A466" s="140"/>
      <c r="B466" s="140"/>
      <c r="C466" s="115" t="s">
        <v>513</v>
      </c>
      <c r="D466" s="116" t="s">
        <v>1613</v>
      </c>
      <c r="E466" s="55">
        <v>288.82</v>
      </c>
      <c r="F466" s="54" t="s">
        <v>11</v>
      </c>
      <c r="G466" s="55">
        <v>0</v>
      </c>
      <c r="H466" s="55">
        <v>0</v>
      </c>
      <c r="I466" s="55">
        <f t="shared" si="32"/>
        <v>0</v>
      </c>
      <c r="J466" s="55">
        <f t="shared" si="33"/>
        <v>0</v>
      </c>
      <c r="K466" s="55">
        <f t="shared" si="34"/>
        <v>0</v>
      </c>
      <c r="L466" s="60">
        <f t="shared" si="35"/>
        <v>0</v>
      </c>
      <c r="M466" s="21"/>
    </row>
    <row r="467" spans="1:13" s="8" customFormat="1" ht="18" x14ac:dyDescent="0.15">
      <c r="A467" s="140"/>
      <c r="B467" s="140"/>
      <c r="C467" s="115" t="s">
        <v>514</v>
      </c>
      <c r="D467" s="116" t="s">
        <v>1614</v>
      </c>
      <c r="E467" s="55">
        <v>288.82</v>
      </c>
      <c r="F467" s="54" t="s">
        <v>11</v>
      </c>
      <c r="G467" s="55">
        <v>0</v>
      </c>
      <c r="H467" s="55">
        <v>0</v>
      </c>
      <c r="I467" s="55">
        <f t="shared" si="32"/>
        <v>0</v>
      </c>
      <c r="J467" s="55">
        <f t="shared" si="33"/>
        <v>0</v>
      </c>
      <c r="K467" s="55">
        <f t="shared" si="34"/>
        <v>0</v>
      </c>
      <c r="L467" s="60">
        <f t="shared" si="35"/>
        <v>0</v>
      </c>
      <c r="M467" s="21"/>
    </row>
    <row r="468" spans="1:13" s="114" customFormat="1" ht="9" x14ac:dyDescent="0.15">
      <c r="A468" s="145"/>
      <c r="B468" s="145"/>
      <c r="C468" s="67"/>
      <c r="D468" s="82" t="s">
        <v>13</v>
      </c>
      <c r="E468" s="55"/>
      <c r="F468" s="54" t="s">
        <v>61</v>
      </c>
      <c r="G468" s="55"/>
      <c r="H468" s="55"/>
      <c r="I468" s="55"/>
      <c r="J468" s="64">
        <f>SUM(J442:J467)</f>
        <v>0</v>
      </c>
      <c r="K468" s="64">
        <f>SUM(K442:K467)</f>
        <v>0</v>
      </c>
      <c r="L468" s="83">
        <f>J468+K468</f>
        <v>0</v>
      </c>
      <c r="M468" s="113"/>
    </row>
    <row r="469" spans="1:13" s="114" customFormat="1" ht="9" x14ac:dyDescent="0.15">
      <c r="A469" s="145"/>
      <c r="B469" s="145"/>
      <c r="C469" s="150"/>
      <c r="D469" s="30"/>
      <c r="E469" s="65"/>
      <c r="F469" s="65" t="s">
        <v>61</v>
      </c>
      <c r="G469" s="65"/>
      <c r="H469" s="65"/>
      <c r="I469" s="65"/>
      <c r="J469" s="65"/>
      <c r="K469" s="65"/>
      <c r="L469" s="66"/>
      <c r="M469" s="113"/>
    </row>
    <row r="470" spans="1:13" s="8" customFormat="1" ht="9" x14ac:dyDescent="0.15">
      <c r="A470" s="140"/>
      <c r="B470" s="140"/>
      <c r="C470" s="151" t="s">
        <v>515</v>
      </c>
      <c r="D470" s="73" t="s">
        <v>1171</v>
      </c>
      <c r="E470" s="55"/>
      <c r="F470" s="54"/>
      <c r="G470" s="55"/>
      <c r="H470" s="55"/>
      <c r="I470" s="55"/>
      <c r="J470" s="55"/>
      <c r="K470" s="55"/>
      <c r="L470" s="60"/>
      <c r="M470" s="21"/>
    </row>
    <row r="471" spans="1:13" s="8" customFormat="1" ht="9" x14ac:dyDescent="0.15">
      <c r="A471" s="140"/>
      <c r="B471" s="140"/>
      <c r="C471" s="68" t="s">
        <v>516</v>
      </c>
      <c r="D471" s="161" t="s">
        <v>1617</v>
      </c>
      <c r="E471" s="55"/>
      <c r="F471" s="54"/>
      <c r="G471" s="55"/>
      <c r="H471" s="55"/>
      <c r="I471" s="55"/>
      <c r="J471" s="55"/>
      <c r="K471" s="55"/>
      <c r="L471" s="60"/>
      <c r="M471" s="21"/>
    </row>
    <row r="472" spans="1:13" s="8" customFormat="1" ht="18" x14ac:dyDescent="0.15">
      <c r="A472" s="140"/>
      <c r="B472" s="140"/>
      <c r="C472" s="115" t="s">
        <v>517</v>
      </c>
      <c r="D472" s="116" t="s">
        <v>1618</v>
      </c>
      <c r="E472" s="55">
        <v>13</v>
      </c>
      <c r="F472" s="54" t="s">
        <v>53</v>
      </c>
      <c r="G472" s="55">
        <v>0</v>
      </c>
      <c r="H472" s="55">
        <v>0</v>
      </c>
      <c r="I472" s="55">
        <f t="shared" si="32"/>
        <v>0</v>
      </c>
      <c r="J472" s="55">
        <f t="shared" si="33"/>
        <v>0</v>
      </c>
      <c r="K472" s="55">
        <f t="shared" si="34"/>
        <v>0</v>
      </c>
      <c r="L472" s="60">
        <f t="shared" si="35"/>
        <v>0</v>
      </c>
      <c r="M472" s="21"/>
    </row>
    <row r="473" spans="1:13" s="8" customFormat="1" ht="18" x14ac:dyDescent="0.15">
      <c r="A473" s="140"/>
      <c r="B473" s="140"/>
      <c r="C473" s="115" t="s">
        <v>518</v>
      </c>
      <c r="D473" s="116" t="s">
        <v>1619</v>
      </c>
      <c r="E473" s="55">
        <v>3</v>
      </c>
      <c r="F473" s="54" t="s">
        <v>53</v>
      </c>
      <c r="G473" s="55">
        <v>0</v>
      </c>
      <c r="H473" s="55">
        <v>0</v>
      </c>
      <c r="I473" s="55">
        <f t="shared" si="32"/>
        <v>0</v>
      </c>
      <c r="J473" s="55">
        <f t="shared" si="33"/>
        <v>0</v>
      </c>
      <c r="K473" s="55">
        <f t="shared" si="34"/>
        <v>0</v>
      </c>
      <c r="L473" s="60">
        <f t="shared" si="35"/>
        <v>0</v>
      </c>
      <c r="M473" s="21"/>
    </row>
    <row r="474" spans="1:13" s="8" customFormat="1" ht="36" x14ac:dyDescent="0.15">
      <c r="A474" s="140"/>
      <c r="B474" s="140"/>
      <c r="C474" s="115" t="s">
        <v>519</v>
      </c>
      <c r="D474" s="116" t="s">
        <v>1620</v>
      </c>
      <c r="E474" s="55">
        <v>16</v>
      </c>
      <c r="F474" s="54" t="s">
        <v>53</v>
      </c>
      <c r="G474" s="55">
        <v>0</v>
      </c>
      <c r="H474" s="55">
        <v>0</v>
      </c>
      <c r="I474" s="55">
        <f t="shared" si="32"/>
        <v>0</v>
      </c>
      <c r="J474" s="55">
        <f t="shared" si="33"/>
        <v>0</v>
      </c>
      <c r="K474" s="55">
        <f t="shared" si="34"/>
        <v>0</v>
      </c>
      <c r="L474" s="60">
        <f t="shared" si="35"/>
        <v>0</v>
      </c>
      <c r="M474" s="21"/>
    </row>
    <row r="475" spans="1:13" s="8" customFormat="1" ht="9" x14ac:dyDescent="0.15">
      <c r="A475" s="140"/>
      <c r="B475" s="140"/>
      <c r="C475" s="68" t="s">
        <v>520</v>
      </c>
      <c r="D475" s="161" t="s">
        <v>1621</v>
      </c>
      <c r="E475" s="55"/>
      <c r="F475" s="54"/>
      <c r="G475" s="55"/>
      <c r="H475" s="55"/>
      <c r="I475" s="55"/>
      <c r="J475" s="55"/>
      <c r="K475" s="55"/>
      <c r="L475" s="60"/>
      <c r="M475" s="21"/>
    </row>
    <row r="476" spans="1:13" s="114" customFormat="1" ht="18" x14ac:dyDescent="0.15">
      <c r="A476" s="145"/>
      <c r="B476" s="145"/>
      <c r="C476" s="390" t="s">
        <v>521</v>
      </c>
      <c r="D476" s="391" t="s">
        <v>2124</v>
      </c>
      <c r="E476" s="387">
        <v>9</v>
      </c>
      <c r="F476" s="388" t="s">
        <v>53</v>
      </c>
      <c r="G476" s="387">
        <v>0</v>
      </c>
      <c r="H476" s="387">
        <v>0</v>
      </c>
      <c r="I476" s="387">
        <f t="shared" si="32"/>
        <v>0</v>
      </c>
      <c r="J476" s="387">
        <f t="shared" si="33"/>
        <v>0</v>
      </c>
      <c r="K476" s="387">
        <f t="shared" si="34"/>
        <v>0</v>
      </c>
      <c r="L476" s="389">
        <f t="shared" si="35"/>
        <v>0</v>
      </c>
      <c r="M476" s="113"/>
    </row>
    <row r="477" spans="1:13" s="8" customFormat="1" ht="18" x14ac:dyDescent="0.15">
      <c r="A477" s="140"/>
      <c r="B477" s="140"/>
      <c r="C477" s="115" t="s">
        <v>522</v>
      </c>
      <c r="D477" s="116" t="s">
        <v>1622</v>
      </c>
      <c r="E477" s="55">
        <v>45</v>
      </c>
      <c r="F477" s="54" t="s">
        <v>53</v>
      </c>
      <c r="G477" s="55">
        <v>0</v>
      </c>
      <c r="H477" s="55">
        <v>0</v>
      </c>
      <c r="I477" s="55">
        <f t="shared" si="32"/>
        <v>0</v>
      </c>
      <c r="J477" s="55">
        <f t="shared" si="33"/>
        <v>0</v>
      </c>
      <c r="K477" s="55">
        <f t="shared" si="34"/>
        <v>0</v>
      </c>
      <c r="L477" s="60">
        <f t="shared" si="35"/>
        <v>0</v>
      </c>
      <c r="M477" s="21"/>
    </row>
    <row r="478" spans="1:13" s="8" customFormat="1" ht="9" x14ac:dyDescent="0.15">
      <c r="A478" s="140"/>
      <c r="B478" s="140"/>
      <c r="C478" s="68" t="s">
        <v>523</v>
      </c>
      <c r="D478" s="161" t="s">
        <v>1623</v>
      </c>
      <c r="E478" s="55"/>
      <c r="F478" s="54"/>
      <c r="G478" s="55"/>
      <c r="H478" s="55"/>
      <c r="I478" s="55"/>
      <c r="J478" s="55"/>
      <c r="K478" s="55"/>
      <c r="L478" s="60"/>
      <c r="M478" s="21"/>
    </row>
    <row r="479" spans="1:13" s="8" customFormat="1" ht="36" x14ac:dyDescent="0.15">
      <c r="A479" s="140"/>
      <c r="B479" s="140"/>
      <c r="C479" s="115" t="s">
        <v>524</v>
      </c>
      <c r="D479" s="116" t="s">
        <v>1624</v>
      </c>
      <c r="E479" s="55">
        <v>23</v>
      </c>
      <c r="F479" s="54" t="s">
        <v>53</v>
      </c>
      <c r="G479" s="55">
        <v>0</v>
      </c>
      <c r="H479" s="55">
        <v>0</v>
      </c>
      <c r="I479" s="55">
        <f t="shared" si="32"/>
        <v>0</v>
      </c>
      <c r="J479" s="55">
        <f t="shared" si="33"/>
        <v>0</v>
      </c>
      <c r="K479" s="55">
        <f t="shared" si="34"/>
        <v>0</v>
      </c>
      <c r="L479" s="60">
        <f t="shared" si="35"/>
        <v>0</v>
      </c>
      <c r="M479" s="21"/>
    </row>
    <row r="480" spans="1:13" s="8" customFormat="1" ht="18" x14ac:dyDescent="0.15">
      <c r="A480" s="140"/>
      <c r="B480" s="140"/>
      <c r="C480" s="115" t="s">
        <v>525</v>
      </c>
      <c r="D480" s="116" t="s">
        <v>1625</v>
      </c>
      <c r="E480" s="55">
        <v>3</v>
      </c>
      <c r="F480" s="54" t="s">
        <v>53</v>
      </c>
      <c r="G480" s="55">
        <v>0</v>
      </c>
      <c r="H480" s="55">
        <v>0</v>
      </c>
      <c r="I480" s="55">
        <f t="shared" si="32"/>
        <v>0</v>
      </c>
      <c r="J480" s="55">
        <f t="shared" si="33"/>
        <v>0</v>
      </c>
      <c r="K480" s="55">
        <f t="shared" si="34"/>
        <v>0</v>
      </c>
      <c r="L480" s="60">
        <f t="shared" si="35"/>
        <v>0</v>
      </c>
      <c r="M480" s="21"/>
    </row>
    <row r="481" spans="1:13" s="8" customFormat="1" ht="9" x14ac:dyDescent="0.15">
      <c r="A481" s="140"/>
      <c r="B481" s="140"/>
      <c r="C481" s="68" t="s">
        <v>526</v>
      </c>
      <c r="D481" s="161" t="s">
        <v>1626</v>
      </c>
      <c r="E481" s="55"/>
      <c r="F481" s="54"/>
      <c r="G481" s="55"/>
      <c r="H481" s="55"/>
      <c r="I481" s="55"/>
      <c r="J481" s="55"/>
      <c r="K481" s="55"/>
      <c r="L481" s="60"/>
      <c r="M481" s="21"/>
    </row>
    <row r="482" spans="1:13" s="8" customFormat="1" ht="36" x14ac:dyDescent="0.15">
      <c r="A482" s="140"/>
      <c r="B482" s="140"/>
      <c r="C482" s="115" t="s">
        <v>527</v>
      </c>
      <c r="D482" s="116" t="s">
        <v>1627</v>
      </c>
      <c r="E482" s="55">
        <v>4</v>
      </c>
      <c r="F482" s="54" t="s">
        <v>53</v>
      </c>
      <c r="G482" s="55">
        <v>0</v>
      </c>
      <c r="H482" s="55">
        <v>0</v>
      </c>
      <c r="I482" s="55">
        <f t="shared" si="32"/>
        <v>0</v>
      </c>
      <c r="J482" s="55">
        <f t="shared" si="33"/>
        <v>0</v>
      </c>
      <c r="K482" s="55">
        <f t="shared" si="34"/>
        <v>0</v>
      </c>
      <c r="L482" s="60">
        <f t="shared" si="35"/>
        <v>0</v>
      </c>
      <c r="M482" s="21"/>
    </row>
    <row r="483" spans="1:13" s="8" customFormat="1" ht="36" x14ac:dyDescent="0.15">
      <c r="A483" s="140"/>
      <c r="B483" s="140"/>
      <c r="C483" s="115" t="s">
        <v>528</v>
      </c>
      <c r="D483" s="116" t="s">
        <v>1620</v>
      </c>
      <c r="E483" s="55">
        <v>4</v>
      </c>
      <c r="F483" s="54" t="s">
        <v>53</v>
      </c>
      <c r="G483" s="55">
        <v>0</v>
      </c>
      <c r="H483" s="55">
        <v>0</v>
      </c>
      <c r="I483" s="55">
        <f t="shared" si="32"/>
        <v>0</v>
      </c>
      <c r="J483" s="55">
        <f t="shared" si="33"/>
        <v>0</v>
      </c>
      <c r="K483" s="55">
        <f t="shared" si="34"/>
        <v>0</v>
      </c>
      <c r="L483" s="60">
        <f t="shared" si="35"/>
        <v>0</v>
      </c>
      <c r="M483" s="21"/>
    </row>
    <row r="484" spans="1:13" s="8" customFormat="1" ht="27" x14ac:dyDescent="0.15">
      <c r="A484" s="140"/>
      <c r="B484" s="140"/>
      <c r="C484" s="115" t="s">
        <v>529</v>
      </c>
      <c r="D484" s="116" t="s">
        <v>1628</v>
      </c>
      <c r="E484" s="55">
        <v>59.37</v>
      </c>
      <c r="F484" s="54" t="s">
        <v>12</v>
      </c>
      <c r="G484" s="55">
        <v>0</v>
      </c>
      <c r="H484" s="55">
        <v>0</v>
      </c>
      <c r="I484" s="55">
        <f t="shared" si="32"/>
        <v>0</v>
      </c>
      <c r="J484" s="55">
        <f t="shared" si="33"/>
        <v>0</v>
      </c>
      <c r="K484" s="55">
        <f t="shared" si="34"/>
        <v>0</v>
      </c>
      <c r="L484" s="60">
        <f t="shared" si="35"/>
        <v>0</v>
      </c>
      <c r="M484" s="21"/>
    </row>
    <row r="485" spans="1:13" s="8" customFormat="1" ht="27" x14ac:dyDescent="0.15">
      <c r="A485" s="140"/>
      <c r="B485" s="140"/>
      <c r="C485" s="115" t="s">
        <v>530</v>
      </c>
      <c r="D485" s="116" t="s">
        <v>1629</v>
      </c>
      <c r="E485" s="55">
        <v>14</v>
      </c>
      <c r="F485" s="54" t="s">
        <v>53</v>
      </c>
      <c r="G485" s="55">
        <v>0</v>
      </c>
      <c r="H485" s="55">
        <v>0</v>
      </c>
      <c r="I485" s="55">
        <f t="shared" si="32"/>
        <v>0</v>
      </c>
      <c r="J485" s="55">
        <f t="shared" si="33"/>
        <v>0</v>
      </c>
      <c r="K485" s="55">
        <f t="shared" si="34"/>
        <v>0</v>
      </c>
      <c r="L485" s="60">
        <f t="shared" si="35"/>
        <v>0</v>
      </c>
      <c r="M485" s="21"/>
    </row>
    <row r="486" spans="1:13" s="8" customFormat="1" ht="27" x14ac:dyDescent="0.15">
      <c r="A486" s="140"/>
      <c r="B486" s="140"/>
      <c r="C486" s="115" t="s">
        <v>531</v>
      </c>
      <c r="D486" s="116" t="s">
        <v>1630</v>
      </c>
      <c r="E486" s="55">
        <v>2</v>
      </c>
      <c r="F486" s="54" t="s">
        <v>53</v>
      </c>
      <c r="G486" s="55">
        <v>0</v>
      </c>
      <c r="H486" s="55">
        <v>0</v>
      </c>
      <c r="I486" s="55">
        <f t="shared" si="32"/>
        <v>0</v>
      </c>
      <c r="J486" s="55">
        <f t="shared" si="33"/>
        <v>0</v>
      </c>
      <c r="K486" s="55">
        <f t="shared" si="34"/>
        <v>0</v>
      </c>
      <c r="L486" s="60">
        <f t="shared" si="35"/>
        <v>0</v>
      </c>
      <c r="M486" s="21"/>
    </row>
    <row r="487" spans="1:13" s="8" customFormat="1" ht="18" x14ac:dyDescent="0.15">
      <c r="A487" s="140"/>
      <c r="B487" s="140"/>
      <c r="C487" s="115" t="s">
        <v>532</v>
      </c>
      <c r="D487" s="116" t="s">
        <v>1631</v>
      </c>
      <c r="E487" s="55">
        <v>5</v>
      </c>
      <c r="F487" s="54" t="s">
        <v>53</v>
      </c>
      <c r="G487" s="55">
        <v>0</v>
      </c>
      <c r="H487" s="55">
        <v>0</v>
      </c>
      <c r="I487" s="55">
        <f t="shared" si="32"/>
        <v>0</v>
      </c>
      <c r="J487" s="55">
        <f t="shared" si="33"/>
        <v>0</v>
      </c>
      <c r="K487" s="55">
        <f t="shared" si="34"/>
        <v>0</v>
      </c>
      <c r="L487" s="60">
        <f t="shared" si="35"/>
        <v>0</v>
      </c>
      <c r="M487" s="21"/>
    </row>
    <row r="488" spans="1:13" s="8" customFormat="1" ht="18" x14ac:dyDescent="0.15">
      <c r="A488" s="140"/>
      <c r="B488" s="140"/>
      <c r="C488" s="115" t="s">
        <v>533</v>
      </c>
      <c r="D488" s="116" t="s">
        <v>1547</v>
      </c>
      <c r="E488" s="55">
        <v>2</v>
      </c>
      <c r="F488" s="54" t="s">
        <v>53</v>
      </c>
      <c r="G488" s="55">
        <v>0</v>
      </c>
      <c r="H488" s="55">
        <v>0</v>
      </c>
      <c r="I488" s="55">
        <f t="shared" si="32"/>
        <v>0</v>
      </c>
      <c r="J488" s="55">
        <f t="shared" si="33"/>
        <v>0</v>
      </c>
      <c r="K488" s="55">
        <f t="shared" si="34"/>
        <v>0</v>
      </c>
      <c r="L488" s="60">
        <f t="shared" si="35"/>
        <v>0</v>
      </c>
      <c r="M488" s="21"/>
    </row>
    <row r="489" spans="1:13" s="8" customFormat="1" ht="9" x14ac:dyDescent="0.15">
      <c r="A489" s="140"/>
      <c r="B489" s="140"/>
      <c r="C489" s="115" t="s">
        <v>534</v>
      </c>
      <c r="D489" s="116" t="s">
        <v>1632</v>
      </c>
      <c r="E489" s="55">
        <v>3.68</v>
      </c>
      <c r="F489" s="54" t="s">
        <v>48</v>
      </c>
      <c r="G489" s="55">
        <v>0</v>
      </c>
      <c r="H489" s="55">
        <v>0</v>
      </c>
      <c r="I489" s="55">
        <f t="shared" si="32"/>
        <v>0</v>
      </c>
      <c r="J489" s="55">
        <f t="shared" si="33"/>
        <v>0</v>
      </c>
      <c r="K489" s="55">
        <f t="shared" si="34"/>
        <v>0</v>
      </c>
      <c r="L489" s="60">
        <f t="shared" si="35"/>
        <v>0</v>
      </c>
      <c r="M489" s="21"/>
    </row>
    <row r="490" spans="1:13" s="8" customFormat="1" ht="18" x14ac:dyDescent="0.15">
      <c r="A490" s="140"/>
      <c r="B490" s="140"/>
      <c r="C490" s="115" t="s">
        <v>535</v>
      </c>
      <c r="D490" s="116" t="s">
        <v>1633</v>
      </c>
      <c r="E490" s="55">
        <v>3.68</v>
      </c>
      <c r="F490" s="54" t="s">
        <v>48</v>
      </c>
      <c r="G490" s="55">
        <v>0</v>
      </c>
      <c r="H490" s="55">
        <v>0</v>
      </c>
      <c r="I490" s="55">
        <f t="shared" si="32"/>
        <v>0</v>
      </c>
      <c r="J490" s="55">
        <f t="shared" si="33"/>
        <v>0</v>
      </c>
      <c r="K490" s="55">
        <f t="shared" si="34"/>
        <v>0</v>
      </c>
      <c r="L490" s="60">
        <f t="shared" si="35"/>
        <v>0</v>
      </c>
      <c r="M490" s="21"/>
    </row>
    <row r="491" spans="1:13" s="8" customFormat="1" ht="18" x14ac:dyDescent="0.15">
      <c r="A491" s="140"/>
      <c r="B491" s="140"/>
      <c r="C491" s="115" t="s">
        <v>536</v>
      </c>
      <c r="D491" s="116" t="s">
        <v>1634</v>
      </c>
      <c r="E491" s="55">
        <v>5.52</v>
      </c>
      <c r="F491" s="54" t="s">
        <v>11</v>
      </c>
      <c r="G491" s="55">
        <v>0</v>
      </c>
      <c r="H491" s="55">
        <v>0</v>
      </c>
      <c r="I491" s="55">
        <f t="shared" si="32"/>
        <v>0</v>
      </c>
      <c r="J491" s="55">
        <f t="shared" si="33"/>
        <v>0</v>
      </c>
      <c r="K491" s="55">
        <f t="shared" si="34"/>
        <v>0</v>
      </c>
      <c r="L491" s="60">
        <f t="shared" si="35"/>
        <v>0</v>
      </c>
      <c r="M491" s="21"/>
    </row>
    <row r="492" spans="1:13" s="8" customFormat="1" ht="9" x14ac:dyDescent="0.15">
      <c r="A492" s="140"/>
      <c r="B492" s="140"/>
      <c r="C492" s="68" t="s">
        <v>537</v>
      </c>
      <c r="D492" s="161" t="s">
        <v>1635</v>
      </c>
      <c r="E492" s="55"/>
      <c r="F492" s="54"/>
      <c r="G492" s="55"/>
      <c r="H492" s="55"/>
      <c r="I492" s="55"/>
      <c r="J492" s="55"/>
      <c r="K492" s="55"/>
      <c r="L492" s="60"/>
      <c r="M492" s="21"/>
    </row>
    <row r="493" spans="1:13" s="8" customFormat="1" ht="18" x14ac:dyDescent="0.15">
      <c r="A493" s="140"/>
      <c r="B493" s="140"/>
      <c r="C493" s="115" t="s">
        <v>538</v>
      </c>
      <c r="D493" s="116" t="s">
        <v>1636</v>
      </c>
      <c r="E493" s="55">
        <v>549.6</v>
      </c>
      <c r="F493" s="54" t="s">
        <v>12</v>
      </c>
      <c r="G493" s="55">
        <v>0</v>
      </c>
      <c r="H493" s="55">
        <v>0</v>
      </c>
      <c r="I493" s="55">
        <f t="shared" si="32"/>
        <v>0</v>
      </c>
      <c r="J493" s="55">
        <f t="shared" si="33"/>
        <v>0</v>
      </c>
      <c r="K493" s="55">
        <f t="shared" si="34"/>
        <v>0</v>
      </c>
      <c r="L493" s="60">
        <f t="shared" si="35"/>
        <v>0</v>
      </c>
      <c r="M493" s="21"/>
    </row>
    <row r="494" spans="1:13" s="8" customFormat="1" ht="18" x14ac:dyDescent="0.15">
      <c r="A494" s="140"/>
      <c r="B494" s="140"/>
      <c r="C494" s="115" t="s">
        <v>539</v>
      </c>
      <c r="D494" s="116" t="s">
        <v>1637</v>
      </c>
      <c r="E494" s="55">
        <v>4</v>
      </c>
      <c r="F494" s="54" t="s">
        <v>53</v>
      </c>
      <c r="G494" s="55">
        <v>0</v>
      </c>
      <c r="H494" s="55">
        <v>0</v>
      </c>
      <c r="I494" s="55">
        <f t="shared" si="32"/>
        <v>0</v>
      </c>
      <c r="J494" s="55">
        <f t="shared" si="33"/>
        <v>0</v>
      </c>
      <c r="K494" s="55">
        <f t="shared" si="34"/>
        <v>0</v>
      </c>
      <c r="L494" s="60">
        <f t="shared" si="35"/>
        <v>0</v>
      </c>
      <c r="M494" s="21"/>
    </row>
    <row r="495" spans="1:13" s="8" customFormat="1" ht="18" x14ac:dyDescent="0.15">
      <c r="A495" s="140"/>
      <c r="B495" s="140"/>
      <c r="C495" s="115" t="s">
        <v>540</v>
      </c>
      <c r="D495" s="116" t="s">
        <v>1638</v>
      </c>
      <c r="E495" s="55">
        <v>4</v>
      </c>
      <c r="F495" s="54" t="s">
        <v>53</v>
      </c>
      <c r="G495" s="55">
        <v>0</v>
      </c>
      <c r="H495" s="55">
        <v>0</v>
      </c>
      <c r="I495" s="55">
        <f t="shared" si="32"/>
        <v>0</v>
      </c>
      <c r="J495" s="55">
        <f t="shared" si="33"/>
        <v>0</v>
      </c>
      <c r="K495" s="55">
        <f t="shared" si="34"/>
        <v>0</v>
      </c>
      <c r="L495" s="60">
        <f t="shared" si="35"/>
        <v>0</v>
      </c>
      <c r="M495" s="21"/>
    </row>
    <row r="496" spans="1:13" s="8" customFormat="1" ht="9" x14ac:dyDescent="0.15">
      <c r="A496" s="140"/>
      <c r="B496" s="140"/>
      <c r="C496" s="115" t="s">
        <v>541</v>
      </c>
      <c r="D496" s="116" t="s">
        <v>1639</v>
      </c>
      <c r="E496" s="55">
        <v>19</v>
      </c>
      <c r="F496" s="54" t="s">
        <v>53</v>
      </c>
      <c r="G496" s="55">
        <v>0</v>
      </c>
      <c r="H496" s="55">
        <v>0</v>
      </c>
      <c r="I496" s="55">
        <f t="shared" si="32"/>
        <v>0</v>
      </c>
      <c r="J496" s="55">
        <f t="shared" si="33"/>
        <v>0</v>
      </c>
      <c r="K496" s="55">
        <f t="shared" si="34"/>
        <v>0</v>
      </c>
      <c r="L496" s="60">
        <f t="shared" si="35"/>
        <v>0</v>
      </c>
      <c r="M496" s="21"/>
    </row>
    <row r="497" spans="1:13" s="8" customFormat="1" ht="18" x14ac:dyDescent="0.15">
      <c r="A497" s="140"/>
      <c r="B497" s="140"/>
      <c r="C497" s="115" t="s">
        <v>542</v>
      </c>
      <c r="D497" s="116" t="s">
        <v>1640</v>
      </c>
      <c r="E497" s="55">
        <v>1</v>
      </c>
      <c r="F497" s="54" t="s">
        <v>53</v>
      </c>
      <c r="G497" s="55">
        <v>0</v>
      </c>
      <c r="H497" s="55">
        <v>0</v>
      </c>
      <c r="I497" s="55">
        <f t="shared" si="32"/>
        <v>0</v>
      </c>
      <c r="J497" s="55">
        <f t="shared" si="33"/>
        <v>0</v>
      </c>
      <c r="K497" s="55">
        <f t="shared" si="34"/>
        <v>0</v>
      </c>
      <c r="L497" s="60">
        <f t="shared" si="35"/>
        <v>0</v>
      </c>
      <c r="M497" s="21"/>
    </row>
    <row r="498" spans="1:13" s="8" customFormat="1" ht="18" x14ac:dyDescent="0.15">
      <c r="A498" s="140"/>
      <c r="B498" s="140"/>
      <c r="C498" s="115" t="s">
        <v>543</v>
      </c>
      <c r="D498" s="116" t="s">
        <v>1641</v>
      </c>
      <c r="E498" s="55">
        <v>6</v>
      </c>
      <c r="F498" s="54" t="s">
        <v>53</v>
      </c>
      <c r="G498" s="55">
        <v>0</v>
      </c>
      <c r="H498" s="55">
        <v>0</v>
      </c>
      <c r="I498" s="55">
        <f t="shared" si="32"/>
        <v>0</v>
      </c>
      <c r="J498" s="55">
        <f t="shared" si="33"/>
        <v>0</v>
      </c>
      <c r="K498" s="55">
        <f t="shared" si="34"/>
        <v>0</v>
      </c>
      <c r="L498" s="60">
        <f t="shared" si="35"/>
        <v>0</v>
      </c>
      <c r="M498" s="21"/>
    </row>
    <row r="499" spans="1:13" s="8" customFormat="1" ht="18" x14ac:dyDescent="0.15">
      <c r="A499" s="140"/>
      <c r="B499" s="140"/>
      <c r="C499" s="115" t="s">
        <v>544</v>
      </c>
      <c r="D499" s="116" t="s">
        <v>1642</v>
      </c>
      <c r="E499" s="55">
        <v>229</v>
      </c>
      <c r="F499" s="54" t="s">
        <v>12</v>
      </c>
      <c r="G499" s="55">
        <v>0</v>
      </c>
      <c r="H499" s="55">
        <v>0</v>
      </c>
      <c r="I499" s="55">
        <f t="shared" si="32"/>
        <v>0</v>
      </c>
      <c r="J499" s="55">
        <f t="shared" si="33"/>
        <v>0</v>
      </c>
      <c r="K499" s="55">
        <f t="shared" si="34"/>
        <v>0</v>
      </c>
      <c r="L499" s="60">
        <f t="shared" si="35"/>
        <v>0</v>
      </c>
      <c r="M499" s="21"/>
    </row>
    <row r="500" spans="1:13" s="8" customFormat="1" ht="18" x14ac:dyDescent="0.15">
      <c r="A500" s="140"/>
      <c r="B500" s="140"/>
      <c r="C500" s="115" t="s">
        <v>545</v>
      </c>
      <c r="D500" s="116" t="s">
        <v>1643</v>
      </c>
      <c r="E500" s="55">
        <v>45</v>
      </c>
      <c r="F500" s="54" t="s">
        <v>53</v>
      </c>
      <c r="G500" s="55">
        <v>0</v>
      </c>
      <c r="H500" s="55">
        <v>0</v>
      </c>
      <c r="I500" s="55">
        <f t="shared" si="32"/>
        <v>0</v>
      </c>
      <c r="J500" s="55">
        <f t="shared" si="33"/>
        <v>0</v>
      </c>
      <c r="K500" s="55">
        <f t="shared" si="34"/>
        <v>0</v>
      </c>
      <c r="L500" s="60">
        <f t="shared" si="35"/>
        <v>0</v>
      </c>
      <c r="M500" s="21"/>
    </row>
    <row r="501" spans="1:13" s="8" customFormat="1" ht="27" x14ac:dyDescent="0.15">
      <c r="A501" s="140"/>
      <c r="B501" s="140"/>
      <c r="C501" s="115" t="s">
        <v>546</v>
      </c>
      <c r="D501" s="116" t="s">
        <v>1644</v>
      </c>
      <c r="E501" s="55">
        <v>40</v>
      </c>
      <c r="F501" s="54" t="s">
        <v>53</v>
      </c>
      <c r="G501" s="55">
        <v>0</v>
      </c>
      <c r="H501" s="55">
        <v>0</v>
      </c>
      <c r="I501" s="55">
        <f t="shared" si="32"/>
        <v>0</v>
      </c>
      <c r="J501" s="55">
        <f t="shared" si="33"/>
        <v>0</v>
      </c>
      <c r="K501" s="55">
        <f t="shared" si="34"/>
        <v>0</v>
      </c>
      <c r="L501" s="60">
        <f t="shared" si="35"/>
        <v>0</v>
      </c>
      <c r="M501" s="21"/>
    </row>
    <row r="502" spans="1:13" s="8" customFormat="1" ht="18" x14ac:dyDescent="0.15">
      <c r="A502" s="140"/>
      <c r="B502" s="140"/>
      <c r="C502" s="115" t="s">
        <v>547</v>
      </c>
      <c r="D502" s="116" t="s">
        <v>1645</v>
      </c>
      <c r="E502" s="55">
        <v>36</v>
      </c>
      <c r="F502" s="54" t="s">
        <v>53</v>
      </c>
      <c r="G502" s="55">
        <v>0</v>
      </c>
      <c r="H502" s="55">
        <v>0</v>
      </c>
      <c r="I502" s="55">
        <f t="shared" si="32"/>
        <v>0</v>
      </c>
      <c r="J502" s="55">
        <f t="shared" si="33"/>
        <v>0</v>
      </c>
      <c r="K502" s="55">
        <f t="shared" si="34"/>
        <v>0</v>
      </c>
      <c r="L502" s="60">
        <f t="shared" si="35"/>
        <v>0</v>
      </c>
      <c r="M502" s="21"/>
    </row>
    <row r="503" spans="1:13" s="8" customFormat="1" ht="9" x14ac:dyDescent="0.15">
      <c r="A503" s="140"/>
      <c r="B503" s="140"/>
      <c r="C503" s="68" t="s">
        <v>548</v>
      </c>
      <c r="D503" s="161" t="s">
        <v>1646</v>
      </c>
      <c r="E503" s="55"/>
      <c r="F503" s="54"/>
      <c r="G503" s="55"/>
      <c r="H503" s="55"/>
      <c r="I503" s="55"/>
      <c r="J503" s="55"/>
      <c r="K503" s="55"/>
      <c r="L503" s="60"/>
      <c r="M503" s="21"/>
    </row>
    <row r="504" spans="1:13" s="8" customFormat="1" ht="27" x14ac:dyDescent="0.15">
      <c r="A504" s="140"/>
      <c r="B504" s="140"/>
      <c r="C504" s="115" t="s">
        <v>549</v>
      </c>
      <c r="D504" s="116" t="s">
        <v>1647</v>
      </c>
      <c r="E504" s="55">
        <v>10.11</v>
      </c>
      <c r="F504" s="54" t="s">
        <v>12</v>
      </c>
      <c r="G504" s="55">
        <v>0</v>
      </c>
      <c r="H504" s="55">
        <v>0</v>
      </c>
      <c r="I504" s="55">
        <f t="shared" si="32"/>
        <v>0</v>
      </c>
      <c r="J504" s="55">
        <f t="shared" si="33"/>
        <v>0</v>
      </c>
      <c r="K504" s="55">
        <f t="shared" si="34"/>
        <v>0</v>
      </c>
      <c r="L504" s="60">
        <f t="shared" si="35"/>
        <v>0</v>
      </c>
      <c r="M504" s="21"/>
    </row>
    <row r="505" spans="1:13" s="8" customFormat="1" ht="27" x14ac:dyDescent="0.15">
      <c r="A505" s="140"/>
      <c r="B505" s="140"/>
      <c r="C505" s="115" t="s">
        <v>550</v>
      </c>
      <c r="D505" s="116" t="s">
        <v>1648</v>
      </c>
      <c r="E505" s="55">
        <v>9.27</v>
      </c>
      <c r="F505" s="54" t="s">
        <v>12</v>
      </c>
      <c r="G505" s="55">
        <v>0</v>
      </c>
      <c r="H505" s="55">
        <v>0</v>
      </c>
      <c r="I505" s="55">
        <f t="shared" si="32"/>
        <v>0</v>
      </c>
      <c r="J505" s="55">
        <f t="shared" si="33"/>
        <v>0</v>
      </c>
      <c r="K505" s="55">
        <f t="shared" si="34"/>
        <v>0</v>
      </c>
      <c r="L505" s="60">
        <f t="shared" si="35"/>
        <v>0</v>
      </c>
      <c r="M505" s="21"/>
    </row>
    <row r="506" spans="1:13" s="8" customFormat="1" ht="27" x14ac:dyDescent="0.15">
      <c r="A506" s="140"/>
      <c r="B506" s="140"/>
      <c r="C506" s="115" t="s">
        <v>551</v>
      </c>
      <c r="D506" s="116" t="s">
        <v>1649</v>
      </c>
      <c r="E506" s="55">
        <v>37.85</v>
      </c>
      <c r="F506" s="54" t="s">
        <v>12</v>
      </c>
      <c r="G506" s="55">
        <v>0</v>
      </c>
      <c r="H506" s="55">
        <v>0</v>
      </c>
      <c r="I506" s="55">
        <f t="shared" si="32"/>
        <v>0</v>
      </c>
      <c r="J506" s="55">
        <f t="shared" si="33"/>
        <v>0</v>
      </c>
      <c r="K506" s="55">
        <f t="shared" si="34"/>
        <v>0</v>
      </c>
      <c r="L506" s="60">
        <f t="shared" si="35"/>
        <v>0</v>
      </c>
      <c r="M506" s="21"/>
    </row>
    <row r="507" spans="1:13" s="8" customFormat="1" ht="27" x14ac:dyDescent="0.15">
      <c r="A507" s="140"/>
      <c r="B507" s="140"/>
      <c r="C507" s="115" t="s">
        <v>552</v>
      </c>
      <c r="D507" s="116" t="s">
        <v>1650</v>
      </c>
      <c r="E507" s="55">
        <v>34.78</v>
      </c>
      <c r="F507" s="54" t="s">
        <v>12</v>
      </c>
      <c r="G507" s="55">
        <v>0</v>
      </c>
      <c r="H507" s="55">
        <v>0</v>
      </c>
      <c r="I507" s="55">
        <f t="shared" si="32"/>
        <v>0</v>
      </c>
      <c r="J507" s="55">
        <f t="shared" si="33"/>
        <v>0</v>
      </c>
      <c r="K507" s="55">
        <f t="shared" si="34"/>
        <v>0</v>
      </c>
      <c r="L507" s="60">
        <f t="shared" si="35"/>
        <v>0</v>
      </c>
      <c r="M507" s="21"/>
    </row>
    <row r="508" spans="1:13" s="8" customFormat="1" ht="27" x14ac:dyDescent="0.15">
      <c r="A508" s="140"/>
      <c r="B508" s="140"/>
      <c r="C508" s="115" t="s">
        <v>553</v>
      </c>
      <c r="D508" s="116" t="s">
        <v>1651</v>
      </c>
      <c r="E508" s="55">
        <v>10</v>
      </c>
      <c r="F508" s="54" t="s">
        <v>53</v>
      </c>
      <c r="G508" s="55">
        <v>0</v>
      </c>
      <c r="H508" s="55">
        <v>0</v>
      </c>
      <c r="I508" s="55">
        <f t="shared" si="32"/>
        <v>0</v>
      </c>
      <c r="J508" s="55">
        <f t="shared" si="33"/>
        <v>0</v>
      </c>
      <c r="K508" s="55">
        <f t="shared" si="34"/>
        <v>0</v>
      </c>
      <c r="L508" s="60">
        <f t="shared" si="35"/>
        <v>0</v>
      </c>
      <c r="M508" s="21"/>
    </row>
    <row r="509" spans="1:13" s="8" customFormat="1" ht="27" x14ac:dyDescent="0.15">
      <c r="A509" s="140"/>
      <c r="B509" s="140"/>
      <c r="C509" s="115" t="s">
        <v>554</v>
      </c>
      <c r="D509" s="116" t="s">
        <v>1652</v>
      </c>
      <c r="E509" s="55">
        <v>2</v>
      </c>
      <c r="F509" s="54" t="s">
        <v>53</v>
      </c>
      <c r="G509" s="55">
        <v>0</v>
      </c>
      <c r="H509" s="55">
        <v>0</v>
      </c>
      <c r="I509" s="55">
        <f t="shared" si="32"/>
        <v>0</v>
      </c>
      <c r="J509" s="55">
        <f t="shared" si="33"/>
        <v>0</v>
      </c>
      <c r="K509" s="55">
        <f t="shared" si="34"/>
        <v>0</v>
      </c>
      <c r="L509" s="60">
        <f t="shared" si="35"/>
        <v>0</v>
      </c>
      <c r="M509" s="21"/>
    </row>
    <row r="510" spans="1:13" s="8" customFormat="1" ht="27" x14ac:dyDescent="0.15">
      <c r="A510" s="140"/>
      <c r="B510" s="140"/>
      <c r="C510" s="115" t="s">
        <v>555</v>
      </c>
      <c r="D510" s="116" t="s">
        <v>1653</v>
      </c>
      <c r="E510" s="55">
        <v>4</v>
      </c>
      <c r="F510" s="54" t="s">
        <v>53</v>
      </c>
      <c r="G510" s="55">
        <v>0</v>
      </c>
      <c r="H510" s="55">
        <v>0</v>
      </c>
      <c r="I510" s="55">
        <f t="shared" si="32"/>
        <v>0</v>
      </c>
      <c r="J510" s="55">
        <f t="shared" si="33"/>
        <v>0</v>
      </c>
      <c r="K510" s="55">
        <f t="shared" si="34"/>
        <v>0</v>
      </c>
      <c r="L510" s="60">
        <f t="shared" si="35"/>
        <v>0</v>
      </c>
      <c r="M510" s="21"/>
    </row>
    <row r="511" spans="1:13" s="8" customFormat="1" ht="27" x14ac:dyDescent="0.15">
      <c r="A511" s="140"/>
      <c r="B511" s="140"/>
      <c r="C511" s="115" t="s">
        <v>556</v>
      </c>
      <c r="D511" s="116" t="s">
        <v>1654</v>
      </c>
      <c r="E511" s="55">
        <v>14</v>
      </c>
      <c r="F511" s="54" t="s">
        <v>53</v>
      </c>
      <c r="G511" s="55">
        <v>0</v>
      </c>
      <c r="H511" s="55">
        <v>0</v>
      </c>
      <c r="I511" s="55">
        <f t="shared" si="32"/>
        <v>0</v>
      </c>
      <c r="J511" s="55">
        <f t="shared" si="33"/>
        <v>0</v>
      </c>
      <c r="K511" s="55">
        <f t="shared" si="34"/>
        <v>0</v>
      </c>
      <c r="L511" s="60">
        <f t="shared" si="35"/>
        <v>0</v>
      </c>
      <c r="M511" s="21"/>
    </row>
    <row r="512" spans="1:13" s="8" customFormat="1" ht="27" x14ac:dyDescent="0.15">
      <c r="A512" s="140"/>
      <c r="B512" s="140"/>
      <c r="C512" s="115" t="s">
        <v>557</v>
      </c>
      <c r="D512" s="116" t="s">
        <v>1655</v>
      </c>
      <c r="E512" s="55">
        <v>1</v>
      </c>
      <c r="F512" s="54" t="s">
        <v>53</v>
      </c>
      <c r="G512" s="55">
        <v>0</v>
      </c>
      <c r="H512" s="55">
        <v>0</v>
      </c>
      <c r="I512" s="55">
        <f t="shared" si="32"/>
        <v>0</v>
      </c>
      <c r="J512" s="55">
        <f t="shared" si="33"/>
        <v>0</v>
      </c>
      <c r="K512" s="55">
        <f t="shared" si="34"/>
        <v>0</v>
      </c>
      <c r="L512" s="60">
        <f t="shared" si="35"/>
        <v>0</v>
      </c>
      <c r="M512" s="21"/>
    </row>
    <row r="513" spans="1:13" s="8" customFormat="1" ht="27" x14ac:dyDescent="0.15">
      <c r="A513" s="140"/>
      <c r="B513" s="140"/>
      <c r="C513" s="115" t="s">
        <v>558</v>
      </c>
      <c r="D513" s="116" t="s">
        <v>1656</v>
      </c>
      <c r="E513" s="55">
        <v>3</v>
      </c>
      <c r="F513" s="54" t="s">
        <v>53</v>
      </c>
      <c r="G513" s="55">
        <v>0</v>
      </c>
      <c r="H513" s="55">
        <v>0</v>
      </c>
      <c r="I513" s="55">
        <f t="shared" si="32"/>
        <v>0</v>
      </c>
      <c r="J513" s="55">
        <f t="shared" si="33"/>
        <v>0</v>
      </c>
      <c r="K513" s="55">
        <f t="shared" si="34"/>
        <v>0</v>
      </c>
      <c r="L513" s="60">
        <f t="shared" si="35"/>
        <v>0</v>
      </c>
      <c r="M513" s="21"/>
    </row>
    <row r="514" spans="1:13" s="8" customFormat="1" ht="27" x14ac:dyDescent="0.15">
      <c r="A514" s="140"/>
      <c r="B514" s="140"/>
      <c r="C514" s="115" t="s">
        <v>559</v>
      </c>
      <c r="D514" s="116" t="s">
        <v>1657</v>
      </c>
      <c r="E514" s="55">
        <v>1</v>
      </c>
      <c r="F514" s="54" t="s">
        <v>53</v>
      </c>
      <c r="G514" s="55">
        <v>0</v>
      </c>
      <c r="H514" s="55">
        <v>0</v>
      </c>
      <c r="I514" s="55">
        <f t="shared" si="32"/>
        <v>0</v>
      </c>
      <c r="J514" s="55">
        <f t="shared" si="33"/>
        <v>0</v>
      </c>
      <c r="K514" s="55">
        <f t="shared" si="34"/>
        <v>0</v>
      </c>
      <c r="L514" s="60">
        <f t="shared" si="35"/>
        <v>0</v>
      </c>
      <c r="M514" s="21"/>
    </row>
    <row r="515" spans="1:13" s="8" customFormat="1" ht="27" x14ac:dyDescent="0.15">
      <c r="A515" s="140"/>
      <c r="B515" s="140"/>
      <c r="C515" s="115" t="s">
        <v>560</v>
      </c>
      <c r="D515" s="116" t="s">
        <v>1658</v>
      </c>
      <c r="E515" s="55">
        <v>1</v>
      </c>
      <c r="F515" s="54" t="s">
        <v>53</v>
      </c>
      <c r="G515" s="55">
        <v>0</v>
      </c>
      <c r="H515" s="55">
        <v>0</v>
      </c>
      <c r="I515" s="55">
        <f t="shared" ref="I515:I580" si="36">G515+H515</f>
        <v>0</v>
      </c>
      <c r="J515" s="55">
        <f t="shared" ref="J515:J580" si="37">TRUNC(E515*G515,2)</f>
        <v>0</v>
      </c>
      <c r="K515" s="55">
        <f t="shared" ref="K515:K580" si="38">TRUNC(E515*H515,2)</f>
        <v>0</v>
      </c>
      <c r="L515" s="60">
        <f t="shared" ref="L515:L580" si="39">TRUNC(J515+K515,2)</f>
        <v>0</v>
      </c>
      <c r="M515" s="21"/>
    </row>
    <row r="516" spans="1:13" s="8" customFormat="1" ht="27" x14ac:dyDescent="0.15">
      <c r="A516" s="140"/>
      <c r="B516" s="140"/>
      <c r="C516" s="115" t="s">
        <v>561</v>
      </c>
      <c r="D516" s="116" t="s">
        <v>1659</v>
      </c>
      <c r="E516" s="55">
        <v>1</v>
      </c>
      <c r="F516" s="54" t="s">
        <v>53</v>
      </c>
      <c r="G516" s="55">
        <v>0</v>
      </c>
      <c r="H516" s="55">
        <v>0</v>
      </c>
      <c r="I516" s="55">
        <f t="shared" si="36"/>
        <v>0</v>
      </c>
      <c r="J516" s="55">
        <f t="shared" si="37"/>
        <v>0</v>
      </c>
      <c r="K516" s="55">
        <f t="shared" si="38"/>
        <v>0</v>
      </c>
      <c r="L516" s="60">
        <f t="shared" si="39"/>
        <v>0</v>
      </c>
      <c r="M516" s="21"/>
    </row>
    <row r="517" spans="1:13" s="8" customFormat="1" ht="27" x14ac:dyDescent="0.15">
      <c r="A517" s="140"/>
      <c r="B517" s="140"/>
      <c r="C517" s="115" t="s">
        <v>562</v>
      </c>
      <c r="D517" s="116" t="s">
        <v>1660</v>
      </c>
      <c r="E517" s="55">
        <v>1</v>
      </c>
      <c r="F517" s="54" t="s">
        <v>53</v>
      </c>
      <c r="G517" s="55">
        <v>0</v>
      </c>
      <c r="H517" s="55">
        <v>0</v>
      </c>
      <c r="I517" s="55">
        <f t="shared" si="36"/>
        <v>0</v>
      </c>
      <c r="J517" s="55">
        <f t="shared" si="37"/>
        <v>0</v>
      </c>
      <c r="K517" s="55">
        <f t="shared" si="38"/>
        <v>0</v>
      </c>
      <c r="L517" s="60">
        <f t="shared" si="39"/>
        <v>0</v>
      </c>
      <c r="M517" s="21"/>
    </row>
    <row r="518" spans="1:13" s="8" customFormat="1" ht="27" x14ac:dyDescent="0.15">
      <c r="A518" s="140"/>
      <c r="B518" s="140"/>
      <c r="C518" s="115" t="s">
        <v>563</v>
      </c>
      <c r="D518" s="116" t="s">
        <v>1661</v>
      </c>
      <c r="E518" s="55">
        <v>2</v>
      </c>
      <c r="F518" s="54" t="s">
        <v>53</v>
      </c>
      <c r="G518" s="55">
        <v>0</v>
      </c>
      <c r="H518" s="55">
        <v>0</v>
      </c>
      <c r="I518" s="55">
        <f t="shared" si="36"/>
        <v>0</v>
      </c>
      <c r="J518" s="55">
        <f t="shared" si="37"/>
        <v>0</v>
      </c>
      <c r="K518" s="55">
        <f t="shared" si="38"/>
        <v>0</v>
      </c>
      <c r="L518" s="60">
        <f t="shared" si="39"/>
        <v>0</v>
      </c>
      <c r="M518" s="21"/>
    </row>
    <row r="519" spans="1:13" s="8" customFormat="1" ht="27" x14ac:dyDescent="0.15">
      <c r="A519" s="140"/>
      <c r="B519" s="140"/>
      <c r="C519" s="115" t="s">
        <v>564</v>
      </c>
      <c r="D519" s="116" t="s">
        <v>1662</v>
      </c>
      <c r="E519" s="55">
        <v>1</v>
      </c>
      <c r="F519" s="54" t="s">
        <v>53</v>
      </c>
      <c r="G519" s="55">
        <v>0</v>
      </c>
      <c r="H519" s="55">
        <v>0</v>
      </c>
      <c r="I519" s="55">
        <f t="shared" si="36"/>
        <v>0</v>
      </c>
      <c r="J519" s="55">
        <f t="shared" si="37"/>
        <v>0</v>
      </c>
      <c r="K519" s="55">
        <f t="shared" si="38"/>
        <v>0</v>
      </c>
      <c r="L519" s="60">
        <f t="shared" si="39"/>
        <v>0</v>
      </c>
      <c r="M519" s="21"/>
    </row>
    <row r="520" spans="1:13" s="8" customFormat="1" ht="27" x14ac:dyDescent="0.15">
      <c r="A520" s="140"/>
      <c r="B520" s="140"/>
      <c r="C520" s="115" t="s">
        <v>565</v>
      </c>
      <c r="D520" s="116" t="s">
        <v>1663</v>
      </c>
      <c r="E520" s="55">
        <v>4</v>
      </c>
      <c r="F520" s="54" t="s">
        <v>53</v>
      </c>
      <c r="G520" s="55">
        <v>0</v>
      </c>
      <c r="H520" s="55">
        <v>0</v>
      </c>
      <c r="I520" s="55">
        <f t="shared" si="36"/>
        <v>0</v>
      </c>
      <c r="J520" s="55">
        <f t="shared" si="37"/>
        <v>0</v>
      </c>
      <c r="K520" s="55">
        <f t="shared" si="38"/>
        <v>0</v>
      </c>
      <c r="L520" s="60">
        <f t="shared" si="39"/>
        <v>0</v>
      </c>
      <c r="M520" s="21"/>
    </row>
    <row r="521" spans="1:13" s="8" customFormat="1" ht="18" x14ac:dyDescent="0.15">
      <c r="A521" s="140"/>
      <c r="B521" s="140"/>
      <c r="C521" s="115" t="s">
        <v>566</v>
      </c>
      <c r="D521" s="116" t="s">
        <v>1664</v>
      </c>
      <c r="E521" s="55">
        <v>7</v>
      </c>
      <c r="F521" s="54" t="s">
        <v>53</v>
      </c>
      <c r="G521" s="55">
        <v>0</v>
      </c>
      <c r="H521" s="55">
        <v>0</v>
      </c>
      <c r="I521" s="55">
        <f t="shared" si="36"/>
        <v>0</v>
      </c>
      <c r="J521" s="55">
        <f t="shared" si="37"/>
        <v>0</v>
      </c>
      <c r="K521" s="55">
        <f t="shared" si="38"/>
        <v>0</v>
      </c>
      <c r="L521" s="60">
        <f t="shared" si="39"/>
        <v>0</v>
      </c>
      <c r="M521" s="21"/>
    </row>
    <row r="522" spans="1:13" s="8" customFormat="1" ht="18" x14ac:dyDescent="0.15">
      <c r="A522" s="140"/>
      <c r="B522" s="140"/>
      <c r="C522" s="115" t="s">
        <v>567</v>
      </c>
      <c r="D522" s="116" t="s">
        <v>1665</v>
      </c>
      <c r="E522" s="55">
        <v>2</v>
      </c>
      <c r="F522" s="54" t="s">
        <v>53</v>
      </c>
      <c r="G522" s="55">
        <v>0</v>
      </c>
      <c r="H522" s="55">
        <v>0</v>
      </c>
      <c r="I522" s="55">
        <f t="shared" si="36"/>
        <v>0</v>
      </c>
      <c r="J522" s="55">
        <f t="shared" si="37"/>
        <v>0</v>
      </c>
      <c r="K522" s="55">
        <f t="shared" si="38"/>
        <v>0</v>
      </c>
      <c r="L522" s="60">
        <f t="shared" si="39"/>
        <v>0</v>
      </c>
      <c r="M522" s="21"/>
    </row>
    <row r="523" spans="1:13" s="8" customFormat="1" ht="18" x14ac:dyDescent="0.15">
      <c r="A523" s="140"/>
      <c r="B523" s="140"/>
      <c r="C523" s="115" t="s">
        <v>568</v>
      </c>
      <c r="D523" s="116" t="s">
        <v>1666</v>
      </c>
      <c r="E523" s="55">
        <v>1</v>
      </c>
      <c r="F523" s="54" t="s">
        <v>53</v>
      </c>
      <c r="G523" s="55">
        <v>0</v>
      </c>
      <c r="H523" s="55">
        <v>0</v>
      </c>
      <c r="I523" s="55">
        <f t="shared" si="36"/>
        <v>0</v>
      </c>
      <c r="J523" s="55">
        <f t="shared" si="37"/>
        <v>0</v>
      </c>
      <c r="K523" s="55">
        <f t="shared" si="38"/>
        <v>0</v>
      </c>
      <c r="L523" s="60">
        <f t="shared" si="39"/>
        <v>0</v>
      </c>
      <c r="M523" s="21"/>
    </row>
    <row r="524" spans="1:13" s="8" customFormat="1" ht="27" x14ac:dyDescent="0.15">
      <c r="A524" s="140"/>
      <c r="B524" s="140"/>
      <c r="C524" s="115" t="s">
        <v>569</v>
      </c>
      <c r="D524" s="116" t="s">
        <v>1172</v>
      </c>
      <c r="E524" s="55">
        <v>1</v>
      </c>
      <c r="F524" s="54" t="s">
        <v>53</v>
      </c>
      <c r="G524" s="55">
        <v>0</v>
      </c>
      <c r="H524" s="55">
        <v>0</v>
      </c>
      <c r="I524" s="55">
        <f t="shared" si="36"/>
        <v>0</v>
      </c>
      <c r="J524" s="55">
        <f t="shared" si="37"/>
        <v>0</v>
      </c>
      <c r="K524" s="55">
        <f t="shared" si="38"/>
        <v>0</v>
      </c>
      <c r="L524" s="60">
        <f t="shared" si="39"/>
        <v>0</v>
      </c>
      <c r="M524" s="21"/>
    </row>
    <row r="525" spans="1:13" s="8" customFormat="1" ht="18" x14ac:dyDescent="0.15">
      <c r="A525" s="140"/>
      <c r="B525" s="140"/>
      <c r="C525" s="115" t="s">
        <v>570</v>
      </c>
      <c r="D525" s="116" t="s">
        <v>1667</v>
      </c>
      <c r="E525" s="55">
        <v>1.5</v>
      </c>
      <c r="F525" s="54" t="s">
        <v>11</v>
      </c>
      <c r="G525" s="55">
        <v>0</v>
      </c>
      <c r="H525" s="55">
        <v>0</v>
      </c>
      <c r="I525" s="55">
        <f t="shared" si="36"/>
        <v>0</v>
      </c>
      <c r="J525" s="55">
        <f t="shared" si="37"/>
        <v>0</v>
      </c>
      <c r="K525" s="55">
        <f t="shared" si="38"/>
        <v>0</v>
      </c>
      <c r="L525" s="60">
        <f t="shared" si="39"/>
        <v>0</v>
      </c>
      <c r="M525" s="21"/>
    </row>
    <row r="526" spans="1:13" s="8" customFormat="1" ht="9" x14ac:dyDescent="0.15">
      <c r="A526" s="140"/>
      <c r="B526" s="140"/>
      <c r="C526" s="67"/>
      <c r="D526" s="82" t="s">
        <v>13</v>
      </c>
      <c r="E526" s="55"/>
      <c r="F526" s="54" t="s">
        <v>61</v>
      </c>
      <c r="G526" s="55"/>
      <c r="H526" s="55"/>
      <c r="I526" s="55"/>
      <c r="J526" s="64">
        <f>SUM(J471:J525)</f>
        <v>0</v>
      </c>
      <c r="K526" s="64">
        <f>SUM(K471:K525)</f>
        <v>0</v>
      </c>
      <c r="L526" s="83">
        <f>J526+K526</f>
        <v>0</v>
      </c>
      <c r="M526" s="21"/>
    </row>
    <row r="527" spans="1:13" s="114" customFormat="1" ht="9" x14ac:dyDescent="0.15">
      <c r="A527" s="145"/>
      <c r="B527" s="145"/>
      <c r="C527" s="150"/>
      <c r="D527" s="30"/>
      <c r="E527" s="65"/>
      <c r="F527" s="65" t="s">
        <v>61</v>
      </c>
      <c r="G527" s="65"/>
      <c r="H527" s="65"/>
      <c r="I527" s="65"/>
      <c r="J527" s="65"/>
      <c r="K527" s="65"/>
      <c r="L527" s="66"/>
      <c r="M527" s="113"/>
    </row>
    <row r="528" spans="1:13" s="8" customFormat="1" ht="9" x14ac:dyDescent="0.15">
      <c r="A528" s="140"/>
      <c r="B528" s="140"/>
      <c r="C528" s="151" t="s">
        <v>571</v>
      </c>
      <c r="D528" s="73" t="s">
        <v>1173</v>
      </c>
      <c r="E528" s="55"/>
      <c r="F528" s="54"/>
      <c r="G528" s="55"/>
      <c r="H528" s="55"/>
      <c r="I528" s="55"/>
      <c r="J528" s="55"/>
      <c r="K528" s="55"/>
      <c r="L528" s="60"/>
      <c r="M528" s="21"/>
    </row>
    <row r="529" spans="1:13" s="8" customFormat="1" ht="9" x14ac:dyDescent="0.15">
      <c r="A529" s="140"/>
      <c r="B529" s="140"/>
      <c r="C529" s="68" t="s">
        <v>572</v>
      </c>
      <c r="D529" s="161" t="s">
        <v>1668</v>
      </c>
      <c r="E529" s="55"/>
      <c r="F529" s="54"/>
      <c r="G529" s="55"/>
      <c r="H529" s="55"/>
      <c r="I529" s="55"/>
      <c r="J529" s="55"/>
      <c r="K529" s="55"/>
      <c r="L529" s="60"/>
      <c r="M529" s="21"/>
    </row>
    <row r="530" spans="1:13" s="8" customFormat="1" ht="18" x14ac:dyDescent="0.15">
      <c r="A530" s="140"/>
      <c r="B530" s="140"/>
      <c r="C530" s="115" t="s">
        <v>573</v>
      </c>
      <c r="D530" s="116" t="s">
        <v>1669</v>
      </c>
      <c r="E530" s="55">
        <v>3</v>
      </c>
      <c r="F530" s="54" t="s">
        <v>53</v>
      </c>
      <c r="G530" s="55">
        <v>0</v>
      </c>
      <c r="H530" s="55">
        <v>0</v>
      </c>
      <c r="I530" s="55">
        <f t="shared" si="36"/>
        <v>0</v>
      </c>
      <c r="J530" s="55">
        <f t="shared" si="37"/>
        <v>0</v>
      </c>
      <c r="K530" s="55">
        <f t="shared" si="38"/>
        <v>0</v>
      </c>
      <c r="L530" s="60">
        <f t="shared" si="39"/>
        <v>0</v>
      </c>
      <c r="M530" s="21"/>
    </row>
    <row r="531" spans="1:13" s="8" customFormat="1" ht="18" x14ac:dyDescent="0.15">
      <c r="A531" s="140"/>
      <c r="B531" s="140"/>
      <c r="C531" s="115" t="s">
        <v>574</v>
      </c>
      <c r="D531" s="116" t="s">
        <v>1670</v>
      </c>
      <c r="E531" s="55">
        <v>5</v>
      </c>
      <c r="F531" s="54" t="s">
        <v>53</v>
      </c>
      <c r="G531" s="55">
        <v>0</v>
      </c>
      <c r="H531" s="55">
        <v>0</v>
      </c>
      <c r="I531" s="55">
        <f t="shared" si="36"/>
        <v>0</v>
      </c>
      <c r="J531" s="55">
        <f t="shared" si="37"/>
        <v>0</v>
      </c>
      <c r="K531" s="55">
        <f t="shared" si="38"/>
        <v>0</v>
      </c>
      <c r="L531" s="60">
        <f t="shared" si="39"/>
        <v>0</v>
      </c>
      <c r="M531" s="21"/>
    </row>
    <row r="532" spans="1:13" s="8" customFormat="1" ht="18" x14ac:dyDescent="0.15">
      <c r="A532" s="140"/>
      <c r="B532" s="140"/>
      <c r="C532" s="115" t="s">
        <v>575</v>
      </c>
      <c r="D532" s="116" t="s">
        <v>1671</v>
      </c>
      <c r="E532" s="55">
        <v>11</v>
      </c>
      <c r="F532" s="54" t="s">
        <v>53</v>
      </c>
      <c r="G532" s="55">
        <v>0</v>
      </c>
      <c r="H532" s="55">
        <v>0</v>
      </c>
      <c r="I532" s="55">
        <f t="shared" si="36"/>
        <v>0</v>
      </c>
      <c r="J532" s="55">
        <f t="shared" si="37"/>
        <v>0</v>
      </c>
      <c r="K532" s="55">
        <f t="shared" si="38"/>
        <v>0</v>
      </c>
      <c r="L532" s="60">
        <f t="shared" si="39"/>
        <v>0</v>
      </c>
      <c r="M532" s="21"/>
    </row>
    <row r="533" spans="1:13" s="8" customFormat="1" ht="18" x14ac:dyDescent="0.15">
      <c r="A533" s="140"/>
      <c r="B533" s="140"/>
      <c r="C533" s="115" t="s">
        <v>576</v>
      </c>
      <c r="D533" s="116" t="s">
        <v>1672</v>
      </c>
      <c r="E533" s="55">
        <v>5</v>
      </c>
      <c r="F533" s="54" t="s">
        <v>53</v>
      </c>
      <c r="G533" s="55">
        <v>0</v>
      </c>
      <c r="H533" s="55">
        <v>0</v>
      </c>
      <c r="I533" s="55">
        <f t="shared" si="36"/>
        <v>0</v>
      </c>
      <c r="J533" s="55">
        <f t="shared" si="37"/>
        <v>0</v>
      </c>
      <c r="K533" s="55">
        <f t="shared" si="38"/>
        <v>0</v>
      </c>
      <c r="L533" s="60">
        <f t="shared" si="39"/>
        <v>0</v>
      </c>
      <c r="M533" s="21"/>
    </row>
    <row r="534" spans="1:13" s="8" customFormat="1" ht="18" x14ac:dyDescent="0.15">
      <c r="A534" s="140"/>
      <c r="B534" s="140"/>
      <c r="C534" s="115" t="s">
        <v>577</v>
      </c>
      <c r="D534" s="116" t="s">
        <v>1673</v>
      </c>
      <c r="E534" s="55">
        <v>10</v>
      </c>
      <c r="F534" s="54" t="s">
        <v>53</v>
      </c>
      <c r="G534" s="55">
        <v>0</v>
      </c>
      <c r="H534" s="55">
        <v>0</v>
      </c>
      <c r="I534" s="55">
        <f t="shared" si="36"/>
        <v>0</v>
      </c>
      <c r="J534" s="55">
        <f t="shared" si="37"/>
        <v>0</v>
      </c>
      <c r="K534" s="55">
        <f t="shared" si="38"/>
        <v>0</v>
      </c>
      <c r="L534" s="60">
        <f t="shared" si="39"/>
        <v>0</v>
      </c>
      <c r="M534" s="21"/>
    </row>
    <row r="535" spans="1:13" s="8" customFormat="1" ht="18" x14ac:dyDescent="0.15">
      <c r="A535" s="140"/>
      <c r="B535" s="140"/>
      <c r="C535" s="115" t="s">
        <v>578</v>
      </c>
      <c r="D535" s="116" t="s">
        <v>1674</v>
      </c>
      <c r="E535" s="55">
        <v>1</v>
      </c>
      <c r="F535" s="54" t="s">
        <v>53</v>
      </c>
      <c r="G535" s="55">
        <v>0</v>
      </c>
      <c r="H535" s="55">
        <v>0</v>
      </c>
      <c r="I535" s="55">
        <f t="shared" si="36"/>
        <v>0</v>
      </c>
      <c r="J535" s="55">
        <f t="shared" si="37"/>
        <v>0</v>
      </c>
      <c r="K535" s="55">
        <f t="shared" si="38"/>
        <v>0</v>
      </c>
      <c r="L535" s="60">
        <f t="shared" si="39"/>
        <v>0</v>
      </c>
      <c r="M535" s="21"/>
    </row>
    <row r="536" spans="1:13" s="8" customFormat="1" ht="18" x14ac:dyDescent="0.15">
      <c r="A536" s="140"/>
      <c r="B536" s="140"/>
      <c r="C536" s="115" t="s">
        <v>579</v>
      </c>
      <c r="D536" s="116" t="s">
        <v>1675</v>
      </c>
      <c r="E536" s="55">
        <v>2</v>
      </c>
      <c r="F536" s="54" t="s">
        <v>53</v>
      </c>
      <c r="G536" s="55">
        <v>0</v>
      </c>
      <c r="H536" s="55">
        <v>0</v>
      </c>
      <c r="I536" s="55">
        <f t="shared" si="36"/>
        <v>0</v>
      </c>
      <c r="J536" s="55">
        <f t="shared" si="37"/>
        <v>0</v>
      </c>
      <c r="K536" s="55">
        <f t="shared" si="38"/>
        <v>0</v>
      </c>
      <c r="L536" s="60">
        <f t="shared" si="39"/>
        <v>0</v>
      </c>
      <c r="M536" s="21"/>
    </row>
    <row r="537" spans="1:13" s="8" customFormat="1" ht="9" x14ac:dyDescent="0.15">
      <c r="A537" s="140"/>
      <c r="B537" s="140"/>
      <c r="C537" s="68" t="s">
        <v>580</v>
      </c>
      <c r="D537" s="161" t="s">
        <v>1676</v>
      </c>
      <c r="E537" s="55"/>
      <c r="F537" s="54"/>
      <c r="G537" s="55"/>
      <c r="H537" s="55"/>
      <c r="I537" s="55"/>
      <c r="J537" s="55"/>
      <c r="K537" s="55"/>
      <c r="L537" s="60"/>
      <c r="M537" s="21"/>
    </row>
    <row r="538" spans="1:13" s="8" customFormat="1" ht="9" x14ac:dyDescent="0.15">
      <c r="A538" s="140"/>
      <c r="B538" s="140"/>
      <c r="C538" s="115" t="s">
        <v>581</v>
      </c>
      <c r="D538" s="116" t="s">
        <v>1677</v>
      </c>
      <c r="E538" s="55">
        <v>12</v>
      </c>
      <c r="F538" s="54" t="s">
        <v>53</v>
      </c>
      <c r="G538" s="55">
        <v>0</v>
      </c>
      <c r="H538" s="55">
        <v>0</v>
      </c>
      <c r="I538" s="55">
        <f t="shared" si="36"/>
        <v>0</v>
      </c>
      <c r="J538" s="55">
        <f t="shared" si="37"/>
        <v>0</v>
      </c>
      <c r="K538" s="55">
        <f t="shared" si="38"/>
        <v>0</v>
      </c>
      <c r="L538" s="60">
        <f t="shared" si="39"/>
        <v>0</v>
      </c>
      <c r="M538" s="21"/>
    </row>
    <row r="539" spans="1:13" s="71" customFormat="1" ht="18" x14ac:dyDescent="0.15">
      <c r="A539" s="140"/>
      <c r="B539" s="140"/>
      <c r="C539" s="115" t="s">
        <v>582</v>
      </c>
      <c r="D539" s="116" t="s">
        <v>1678</v>
      </c>
      <c r="E539" s="55">
        <v>19</v>
      </c>
      <c r="F539" s="54" t="s">
        <v>53</v>
      </c>
      <c r="G539" s="55">
        <v>0</v>
      </c>
      <c r="H539" s="55">
        <v>0</v>
      </c>
      <c r="I539" s="55">
        <f t="shared" si="36"/>
        <v>0</v>
      </c>
      <c r="J539" s="55">
        <f t="shared" si="37"/>
        <v>0</v>
      </c>
      <c r="K539" s="55">
        <f t="shared" si="38"/>
        <v>0</v>
      </c>
      <c r="L539" s="60">
        <f t="shared" si="39"/>
        <v>0</v>
      </c>
      <c r="M539" s="22"/>
    </row>
    <row r="540" spans="1:13" s="8" customFormat="1" ht="9" x14ac:dyDescent="0.15">
      <c r="A540" s="140"/>
      <c r="B540" s="140"/>
      <c r="C540" s="115" t="s">
        <v>583</v>
      </c>
      <c r="D540" s="116" t="s">
        <v>1679</v>
      </c>
      <c r="E540" s="55">
        <v>16</v>
      </c>
      <c r="F540" s="54" t="s">
        <v>53</v>
      </c>
      <c r="G540" s="55">
        <v>0</v>
      </c>
      <c r="H540" s="55">
        <v>0</v>
      </c>
      <c r="I540" s="55">
        <f t="shared" si="36"/>
        <v>0</v>
      </c>
      <c r="J540" s="55">
        <f t="shared" si="37"/>
        <v>0</v>
      </c>
      <c r="K540" s="55">
        <f t="shared" si="38"/>
        <v>0</v>
      </c>
      <c r="L540" s="60">
        <f t="shared" si="39"/>
        <v>0</v>
      </c>
      <c r="M540" s="22"/>
    </row>
    <row r="541" spans="1:13" s="8" customFormat="1" ht="18" x14ac:dyDescent="0.15">
      <c r="A541" s="140"/>
      <c r="B541" s="140"/>
      <c r="C541" s="115" t="s">
        <v>584</v>
      </c>
      <c r="D541" s="116" t="s">
        <v>1680</v>
      </c>
      <c r="E541" s="55">
        <v>2</v>
      </c>
      <c r="F541" s="54" t="s">
        <v>53</v>
      </c>
      <c r="G541" s="55">
        <v>0</v>
      </c>
      <c r="H541" s="55">
        <v>0</v>
      </c>
      <c r="I541" s="55">
        <f t="shared" si="36"/>
        <v>0</v>
      </c>
      <c r="J541" s="55">
        <f t="shared" si="37"/>
        <v>0</v>
      </c>
      <c r="K541" s="55">
        <f t="shared" si="38"/>
        <v>0</v>
      </c>
      <c r="L541" s="60">
        <f t="shared" si="39"/>
        <v>0</v>
      </c>
      <c r="M541" s="22"/>
    </row>
    <row r="542" spans="1:13" s="8" customFormat="1" ht="18" x14ac:dyDescent="0.15">
      <c r="A542" s="140"/>
      <c r="B542" s="140"/>
      <c r="C542" s="115" t="s">
        <v>585</v>
      </c>
      <c r="D542" s="116" t="s">
        <v>1174</v>
      </c>
      <c r="E542" s="55">
        <v>2</v>
      </c>
      <c r="F542" s="54" t="s">
        <v>53</v>
      </c>
      <c r="G542" s="55">
        <v>0</v>
      </c>
      <c r="H542" s="55">
        <v>0</v>
      </c>
      <c r="I542" s="55">
        <f t="shared" si="36"/>
        <v>0</v>
      </c>
      <c r="J542" s="55">
        <f t="shared" si="37"/>
        <v>0</v>
      </c>
      <c r="K542" s="55">
        <f t="shared" si="38"/>
        <v>0</v>
      </c>
      <c r="L542" s="60">
        <f t="shared" si="39"/>
        <v>0</v>
      </c>
      <c r="M542" s="22"/>
    </row>
    <row r="543" spans="1:13" s="8" customFormat="1" ht="18" x14ac:dyDescent="0.15">
      <c r="A543" s="140"/>
      <c r="B543" s="140"/>
      <c r="C543" s="115" t="s">
        <v>586</v>
      </c>
      <c r="D543" s="116" t="s">
        <v>1681</v>
      </c>
      <c r="E543" s="55">
        <v>19</v>
      </c>
      <c r="F543" s="54" t="s">
        <v>53</v>
      </c>
      <c r="G543" s="55">
        <v>0</v>
      </c>
      <c r="H543" s="55">
        <v>0</v>
      </c>
      <c r="I543" s="55">
        <f t="shared" si="36"/>
        <v>0</v>
      </c>
      <c r="J543" s="55">
        <f t="shared" si="37"/>
        <v>0</v>
      </c>
      <c r="K543" s="55">
        <f t="shared" si="38"/>
        <v>0</v>
      </c>
      <c r="L543" s="60">
        <f t="shared" si="39"/>
        <v>0</v>
      </c>
      <c r="M543" s="22"/>
    </row>
    <row r="544" spans="1:13" s="8" customFormat="1" ht="9" x14ac:dyDescent="0.15">
      <c r="A544" s="140"/>
      <c r="B544" s="140"/>
      <c r="C544" s="115" t="s">
        <v>587</v>
      </c>
      <c r="D544" s="116" t="s">
        <v>1682</v>
      </c>
      <c r="E544" s="55">
        <v>37</v>
      </c>
      <c r="F544" s="54" t="s">
        <v>53</v>
      </c>
      <c r="G544" s="55">
        <v>0</v>
      </c>
      <c r="H544" s="55">
        <v>0</v>
      </c>
      <c r="I544" s="55">
        <f t="shared" si="36"/>
        <v>0</v>
      </c>
      <c r="J544" s="55">
        <f t="shared" si="37"/>
        <v>0</v>
      </c>
      <c r="K544" s="55">
        <f t="shared" si="38"/>
        <v>0</v>
      </c>
      <c r="L544" s="60">
        <f t="shared" si="39"/>
        <v>0</v>
      </c>
      <c r="M544" s="21"/>
    </row>
    <row r="545" spans="1:13" s="8" customFormat="1" ht="18" x14ac:dyDescent="0.15">
      <c r="A545" s="142"/>
      <c r="B545" s="142"/>
      <c r="C545" s="115" t="s">
        <v>588</v>
      </c>
      <c r="D545" s="116" t="s">
        <v>1683</v>
      </c>
      <c r="E545" s="55">
        <v>6</v>
      </c>
      <c r="F545" s="54" t="s">
        <v>53</v>
      </c>
      <c r="G545" s="55">
        <v>0</v>
      </c>
      <c r="H545" s="55">
        <v>0</v>
      </c>
      <c r="I545" s="55">
        <f t="shared" si="36"/>
        <v>0</v>
      </c>
      <c r="J545" s="55">
        <f t="shared" si="37"/>
        <v>0</v>
      </c>
      <c r="K545" s="55">
        <f t="shared" si="38"/>
        <v>0</v>
      </c>
      <c r="L545" s="60">
        <f t="shared" si="39"/>
        <v>0</v>
      </c>
      <c r="M545" s="21"/>
    </row>
    <row r="546" spans="1:13" s="8" customFormat="1" ht="9" x14ac:dyDescent="0.15">
      <c r="A546" s="140"/>
      <c r="B546" s="140"/>
      <c r="C546" s="115" t="s">
        <v>589</v>
      </c>
      <c r="D546" s="116" t="s">
        <v>1684</v>
      </c>
      <c r="E546" s="55">
        <v>12</v>
      </c>
      <c r="F546" s="54" t="s">
        <v>53</v>
      </c>
      <c r="G546" s="55">
        <v>0</v>
      </c>
      <c r="H546" s="55">
        <v>0</v>
      </c>
      <c r="I546" s="55">
        <f t="shared" si="36"/>
        <v>0</v>
      </c>
      <c r="J546" s="55">
        <f t="shared" si="37"/>
        <v>0</v>
      </c>
      <c r="K546" s="55">
        <f t="shared" si="38"/>
        <v>0</v>
      </c>
      <c r="L546" s="60">
        <f t="shared" si="39"/>
        <v>0</v>
      </c>
      <c r="M546" s="21"/>
    </row>
    <row r="547" spans="1:13" s="8" customFormat="1" ht="18" x14ac:dyDescent="0.15">
      <c r="A547" s="140"/>
      <c r="B547" s="140"/>
      <c r="C547" s="115" t="s">
        <v>590</v>
      </c>
      <c r="D547" s="116" t="s">
        <v>1685</v>
      </c>
      <c r="E547" s="55">
        <v>19</v>
      </c>
      <c r="F547" s="54" t="s">
        <v>53</v>
      </c>
      <c r="G547" s="55">
        <v>0</v>
      </c>
      <c r="H547" s="55">
        <v>0</v>
      </c>
      <c r="I547" s="55">
        <f t="shared" si="36"/>
        <v>0</v>
      </c>
      <c r="J547" s="55">
        <f t="shared" si="37"/>
        <v>0</v>
      </c>
      <c r="K547" s="55">
        <f t="shared" si="38"/>
        <v>0</v>
      </c>
      <c r="L547" s="60">
        <f t="shared" si="39"/>
        <v>0</v>
      </c>
      <c r="M547" s="21"/>
    </row>
    <row r="548" spans="1:13" s="8" customFormat="1" ht="18" x14ac:dyDescent="0.15">
      <c r="A548" s="140"/>
      <c r="B548" s="140"/>
      <c r="C548" s="115" t="s">
        <v>591</v>
      </c>
      <c r="D548" s="116" t="s">
        <v>1686</v>
      </c>
      <c r="E548" s="55">
        <v>78</v>
      </c>
      <c r="F548" s="54" t="s">
        <v>53</v>
      </c>
      <c r="G548" s="55">
        <v>0</v>
      </c>
      <c r="H548" s="55">
        <v>0</v>
      </c>
      <c r="I548" s="55">
        <f t="shared" si="36"/>
        <v>0</v>
      </c>
      <c r="J548" s="55">
        <f t="shared" si="37"/>
        <v>0</v>
      </c>
      <c r="K548" s="55">
        <f t="shared" si="38"/>
        <v>0</v>
      </c>
      <c r="L548" s="60">
        <f t="shared" si="39"/>
        <v>0</v>
      </c>
      <c r="M548" s="21"/>
    </row>
    <row r="549" spans="1:13" s="8" customFormat="1" ht="9" x14ac:dyDescent="0.15">
      <c r="A549" s="140"/>
      <c r="B549" s="140"/>
      <c r="C549" s="68" t="s">
        <v>592</v>
      </c>
      <c r="D549" s="161" t="s">
        <v>1687</v>
      </c>
      <c r="E549" s="55"/>
      <c r="F549" s="54"/>
      <c r="G549" s="55"/>
      <c r="H549" s="55"/>
      <c r="I549" s="55"/>
      <c r="J549" s="55"/>
      <c r="K549" s="55"/>
      <c r="L549" s="60"/>
      <c r="M549" s="70"/>
    </row>
    <row r="550" spans="1:13" s="8" customFormat="1" ht="18" x14ac:dyDescent="0.15">
      <c r="A550" s="140"/>
      <c r="B550" s="140"/>
      <c r="C550" s="115" t="s">
        <v>593</v>
      </c>
      <c r="D550" s="116" t="s">
        <v>1688</v>
      </c>
      <c r="E550" s="55">
        <v>4</v>
      </c>
      <c r="F550" s="54" t="s">
        <v>53</v>
      </c>
      <c r="G550" s="55">
        <v>0</v>
      </c>
      <c r="H550" s="55">
        <v>0</v>
      </c>
      <c r="I550" s="55">
        <f t="shared" si="36"/>
        <v>0</v>
      </c>
      <c r="J550" s="55">
        <f t="shared" si="37"/>
        <v>0</v>
      </c>
      <c r="K550" s="55">
        <f t="shared" si="38"/>
        <v>0</v>
      </c>
      <c r="L550" s="60">
        <f t="shared" si="39"/>
        <v>0</v>
      </c>
      <c r="M550" s="70"/>
    </row>
    <row r="551" spans="1:13" s="8" customFormat="1" ht="18" x14ac:dyDescent="0.15">
      <c r="A551" s="140"/>
      <c r="B551" s="140"/>
      <c r="C551" s="115" t="s">
        <v>594</v>
      </c>
      <c r="D551" s="116" t="s">
        <v>1689</v>
      </c>
      <c r="E551" s="55">
        <v>4</v>
      </c>
      <c r="F551" s="54" t="s">
        <v>53</v>
      </c>
      <c r="G551" s="55">
        <v>0</v>
      </c>
      <c r="H551" s="55">
        <v>0</v>
      </c>
      <c r="I551" s="55">
        <f t="shared" si="36"/>
        <v>0</v>
      </c>
      <c r="J551" s="55">
        <f t="shared" si="37"/>
        <v>0</v>
      </c>
      <c r="K551" s="55">
        <f t="shared" si="38"/>
        <v>0</v>
      </c>
      <c r="L551" s="60">
        <f t="shared" si="39"/>
        <v>0</v>
      </c>
      <c r="M551" s="21"/>
    </row>
    <row r="552" spans="1:13" s="8" customFormat="1" ht="18" x14ac:dyDescent="0.15">
      <c r="A552" s="140"/>
      <c r="B552" s="140"/>
      <c r="C552" s="115" t="s">
        <v>595</v>
      </c>
      <c r="D552" s="116" t="s">
        <v>1690</v>
      </c>
      <c r="E552" s="55">
        <v>4</v>
      </c>
      <c r="F552" s="54" t="s">
        <v>53</v>
      </c>
      <c r="G552" s="55">
        <v>0</v>
      </c>
      <c r="H552" s="55">
        <v>0</v>
      </c>
      <c r="I552" s="55">
        <f t="shared" si="36"/>
        <v>0</v>
      </c>
      <c r="J552" s="55">
        <f t="shared" si="37"/>
        <v>0</v>
      </c>
      <c r="K552" s="55">
        <f t="shared" si="38"/>
        <v>0</v>
      </c>
      <c r="L552" s="60">
        <f t="shared" si="39"/>
        <v>0</v>
      </c>
      <c r="M552" s="21"/>
    </row>
    <row r="553" spans="1:13" s="8" customFormat="1" ht="18" x14ac:dyDescent="0.15">
      <c r="A553" s="140"/>
      <c r="B553" s="140"/>
      <c r="C553" s="115" t="s">
        <v>596</v>
      </c>
      <c r="D553" s="116" t="s">
        <v>1691</v>
      </c>
      <c r="E553" s="55">
        <v>4</v>
      </c>
      <c r="F553" s="54" t="s">
        <v>53</v>
      </c>
      <c r="G553" s="55">
        <v>0</v>
      </c>
      <c r="H553" s="55">
        <v>0</v>
      </c>
      <c r="I553" s="55">
        <f t="shared" si="36"/>
        <v>0</v>
      </c>
      <c r="J553" s="55">
        <f t="shared" si="37"/>
        <v>0</v>
      </c>
      <c r="K553" s="55">
        <f t="shared" si="38"/>
        <v>0</v>
      </c>
      <c r="L553" s="60">
        <f t="shared" si="39"/>
        <v>0</v>
      </c>
      <c r="M553" s="21"/>
    </row>
    <row r="554" spans="1:13" s="8" customFormat="1" ht="27" x14ac:dyDescent="0.15">
      <c r="A554" s="140"/>
      <c r="B554" s="140"/>
      <c r="C554" s="115" t="s">
        <v>597</v>
      </c>
      <c r="D554" s="116" t="s">
        <v>1175</v>
      </c>
      <c r="E554" s="55">
        <v>8</v>
      </c>
      <c r="F554" s="54" t="s">
        <v>53</v>
      </c>
      <c r="G554" s="55">
        <v>0</v>
      </c>
      <c r="H554" s="55">
        <v>0</v>
      </c>
      <c r="I554" s="55">
        <f t="shared" si="36"/>
        <v>0</v>
      </c>
      <c r="J554" s="55">
        <f t="shared" si="37"/>
        <v>0</v>
      </c>
      <c r="K554" s="55">
        <f t="shared" si="38"/>
        <v>0</v>
      </c>
      <c r="L554" s="60">
        <f t="shared" si="39"/>
        <v>0</v>
      </c>
      <c r="M554" s="21"/>
    </row>
    <row r="555" spans="1:13" s="8" customFormat="1" ht="18" x14ac:dyDescent="0.15">
      <c r="A555" s="140"/>
      <c r="B555" s="140"/>
      <c r="C555" s="115" t="s">
        <v>598</v>
      </c>
      <c r="D555" s="116" t="s">
        <v>1692</v>
      </c>
      <c r="E555" s="55">
        <v>6.6</v>
      </c>
      <c r="F555" s="54" t="s">
        <v>11</v>
      </c>
      <c r="G555" s="55">
        <v>0</v>
      </c>
      <c r="H555" s="55">
        <v>0</v>
      </c>
      <c r="I555" s="55">
        <f t="shared" si="36"/>
        <v>0</v>
      </c>
      <c r="J555" s="55">
        <f t="shared" si="37"/>
        <v>0</v>
      </c>
      <c r="K555" s="55">
        <f t="shared" si="38"/>
        <v>0</v>
      </c>
      <c r="L555" s="60">
        <f t="shared" si="39"/>
        <v>0</v>
      </c>
      <c r="M555" s="22"/>
    </row>
    <row r="556" spans="1:13" s="71" customFormat="1" ht="9" x14ac:dyDescent="0.15">
      <c r="A556" s="140"/>
      <c r="B556" s="140"/>
      <c r="C556" s="115" t="s">
        <v>599</v>
      </c>
      <c r="D556" s="116" t="s">
        <v>1693</v>
      </c>
      <c r="E556" s="55">
        <v>13</v>
      </c>
      <c r="F556" s="54" t="s">
        <v>53</v>
      </c>
      <c r="G556" s="55">
        <v>0</v>
      </c>
      <c r="H556" s="55">
        <v>0</v>
      </c>
      <c r="I556" s="55">
        <f t="shared" si="36"/>
        <v>0</v>
      </c>
      <c r="J556" s="55">
        <f t="shared" si="37"/>
        <v>0</v>
      </c>
      <c r="K556" s="55">
        <f t="shared" si="38"/>
        <v>0</v>
      </c>
      <c r="L556" s="60">
        <f t="shared" si="39"/>
        <v>0</v>
      </c>
      <c r="M556" s="26"/>
    </row>
    <row r="557" spans="1:13" s="8" customFormat="1" ht="18" x14ac:dyDescent="0.15">
      <c r="A557" s="140"/>
      <c r="B557" s="140"/>
      <c r="C557" s="115" t="s">
        <v>600</v>
      </c>
      <c r="D557" s="116" t="s">
        <v>1694</v>
      </c>
      <c r="E557" s="55">
        <v>10</v>
      </c>
      <c r="F557" s="54" t="s">
        <v>53</v>
      </c>
      <c r="G557" s="55">
        <v>0</v>
      </c>
      <c r="H557" s="55">
        <v>0</v>
      </c>
      <c r="I557" s="55">
        <f t="shared" si="36"/>
        <v>0</v>
      </c>
      <c r="J557" s="55">
        <f t="shared" si="37"/>
        <v>0</v>
      </c>
      <c r="K557" s="55">
        <f t="shared" si="38"/>
        <v>0</v>
      </c>
      <c r="L557" s="60">
        <f t="shared" si="39"/>
        <v>0</v>
      </c>
      <c r="M557" s="22"/>
    </row>
    <row r="558" spans="1:13" s="8" customFormat="1" ht="18" x14ac:dyDescent="0.15">
      <c r="A558" s="140"/>
      <c r="B558" s="140"/>
      <c r="C558" s="115" t="s">
        <v>601</v>
      </c>
      <c r="D558" s="116" t="s">
        <v>1695</v>
      </c>
      <c r="E558" s="55">
        <v>10</v>
      </c>
      <c r="F558" s="54" t="s">
        <v>53</v>
      </c>
      <c r="G558" s="55">
        <v>0</v>
      </c>
      <c r="H558" s="55">
        <v>0</v>
      </c>
      <c r="I558" s="55">
        <f t="shared" si="36"/>
        <v>0</v>
      </c>
      <c r="J558" s="55">
        <f t="shared" si="37"/>
        <v>0</v>
      </c>
      <c r="K558" s="55">
        <f t="shared" si="38"/>
        <v>0</v>
      </c>
      <c r="L558" s="60">
        <f t="shared" si="39"/>
        <v>0</v>
      </c>
      <c r="M558" s="22"/>
    </row>
    <row r="559" spans="1:13" s="8" customFormat="1" ht="9" x14ac:dyDescent="0.15">
      <c r="A559" s="140"/>
      <c r="B559" s="140"/>
      <c r="C559" s="115" t="s">
        <v>602</v>
      </c>
      <c r="D559" s="116" t="s">
        <v>1696</v>
      </c>
      <c r="E559" s="55">
        <v>25</v>
      </c>
      <c r="F559" s="54" t="s">
        <v>53</v>
      </c>
      <c r="G559" s="55">
        <v>0</v>
      </c>
      <c r="H559" s="55">
        <v>0</v>
      </c>
      <c r="I559" s="55">
        <f t="shared" si="36"/>
        <v>0</v>
      </c>
      <c r="J559" s="55">
        <f t="shared" si="37"/>
        <v>0</v>
      </c>
      <c r="K559" s="55">
        <f t="shared" si="38"/>
        <v>0</v>
      </c>
      <c r="L559" s="60">
        <f t="shared" si="39"/>
        <v>0</v>
      </c>
      <c r="M559" s="21"/>
    </row>
    <row r="560" spans="1:13" s="8" customFormat="1" ht="18" x14ac:dyDescent="0.15">
      <c r="A560" s="140"/>
      <c r="B560" s="140"/>
      <c r="C560" s="115" t="s">
        <v>603</v>
      </c>
      <c r="D560" s="116" t="s">
        <v>1697</v>
      </c>
      <c r="E560" s="55">
        <v>6</v>
      </c>
      <c r="F560" s="54" t="s">
        <v>53</v>
      </c>
      <c r="G560" s="55">
        <v>0</v>
      </c>
      <c r="H560" s="55">
        <v>0</v>
      </c>
      <c r="I560" s="55">
        <f t="shared" si="36"/>
        <v>0</v>
      </c>
      <c r="J560" s="55">
        <f t="shared" si="37"/>
        <v>0</v>
      </c>
      <c r="K560" s="55">
        <f t="shared" si="38"/>
        <v>0</v>
      </c>
      <c r="L560" s="60">
        <f t="shared" si="39"/>
        <v>0</v>
      </c>
      <c r="M560" s="21"/>
    </row>
    <row r="561" spans="1:16384" s="8" customFormat="1" ht="18" x14ac:dyDescent="0.15">
      <c r="A561" s="140"/>
      <c r="B561" s="140"/>
      <c r="C561" s="115" t="s">
        <v>604</v>
      </c>
      <c r="D561" s="116" t="s">
        <v>1176</v>
      </c>
      <c r="E561" s="55">
        <v>12</v>
      </c>
      <c r="F561" s="54" t="s">
        <v>53</v>
      </c>
      <c r="G561" s="55">
        <v>0</v>
      </c>
      <c r="H561" s="55">
        <v>0</v>
      </c>
      <c r="I561" s="55">
        <f t="shared" si="36"/>
        <v>0</v>
      </c>
      <c r="J561" s="55">
        <f t="shared" si="37"/>
        <v>0</v>
      </c>
      <c r="K561" s="55">
        <f t="shared" si="38"/>
        <v>0</v>
      </c>
      <c r="L561" s="60">
        <f t="shared" si="39"/>
        <v>0</v>
      </c>
      <c r="M561" s="21"/>
    </row>
    <row r="562" spans="1:16384" s="429" customFormat="1" x14ac:dyDescent="0.15">
      <c r="A562" s="428" t="s">
        <v>2125</v>
      </c>
      <c r="B562" s="422" t="s">
        <v>2126</v>
      </c>
      <c r="C562" s="426" t="s">
        <v>2125</v>
      </c>
      <c r="D562" s="433" t="s">
        <v>2131</v>
      </c>
      <c r="E562" s="430">
        <v>4</v>
      </c>
      <c r="F562" s="431" t="s">
        <v>53</v>
      </c>
      <c r="G562" s="430">
        <v>0</v>
      </c>
      <c r="H562" s="430">
        <v>0</v>
      </c>
      <c r="I562" s="430">
        <f t="shared" ref="I562" si="40">G562+H562</f>
        <v>0</v>
      </c>
      <c r="J562" s="430">
        <f t="shared" ref="J562" si="41">TRUNC(E562*G562,2)</f>
        <v>0</v>
      </c>
      <c r="K562" s="430">
        <f t="shared" ref="K562" si="42">TRUNC(E562*H562,2)</f>
        <v>0</v>
      </c>
      <c r="L562" s="432">
        <f t="shared" ref="L562" si="43">TRUNC(J562+K562,2)</f>
        <v>0</v>
      </c>
      <c r="M562" s="421"/>
      <c r="N562" s="422"/>
      <c r="O562" s="422"/>
      <c r="P562" s="421"/>
      <c r="Q562" s="422"/>
      <c r="R562" s="423"/>
      <c r="S562" s="424"/>
      <c r="T562" s="424"/>
      <c r="U562" s="424"/>
      <c r="V562" s="424"/>
      <c r="W562" s="424"/>
      <c r="X562" s="424"/>
      <c r="Y562" s="421"/>
      <c r="Z562" s="422"/>
      <c r="AA562" s="422"/>
      <c r="AB562" s="421"/>
      <c r="AC562" s="422"/>
      <c r="AD562" s="423"/>
      <c r="AE562" s="424"/>
      <c r="AF562" s="424"/>
      <c r="AG562" s="424"/>
      <c r="AH562" s="424"/>
      <c r="AI562" s="424"/>
      <c r="AJ562" s="424"/>
      <c r="AK562" s="421"/>
      <c r="AL562" s="422"/>
      <c r="AM562" s="422"/>
      <c r="AN562" s="421"/>
      <c r="AO562" s="422"/>
      <c r="AP562" s="423"/>
      <c r="AQ562" s="424"/>
      <c r="AR562" s="424"/>
      <c r="AS562" s="424"/>
      <c r="AT562" s="424"/>
      <c r="AU562" s="424"/>
      <c r="AV562" s="424"/>
      <c r="AW562" s="421"/>
      <c r="AX562" s="422"/>
      <c r="AY562" s="422"/>
      <c r="AZ562" s="421"/>
      <c r="BA562" s="422"/>
      <c r="BB562" s="423"/>
      <c r="BC562" s="424"/>
      <c r="BD562" s="424"/>
      <c r="BE562" s="424"/>
      <c r="BF562" s="424"/>
      <c r="BG562" s="424"/>
      <c r="BH562" s="424"/>
      <c r="BI562" s="421"/>
      <c r="BJ562" s="422"/>
      <c r="BK562" s="422"/>
      <c r="BL562" s="421"/>
      <c r="BM562" s="422"/>
      <c r="BN562" s="423"/>
      <c r="BO562" s="424"/>
      <c r="BP562" s="424"/>
      <c r="BQ562" s="424"/>
      <c r="BR562" s="424"/>
      <c r="BS562" s="424"/>
      <c r="BT562" s="424"/>
      <c r="BU562" s="421"/>
      <c r="BV562" s="422"/>
      <c r="BW562" s="422"/>
      <c r="BX562" s="421"/>
      <c r="BY562" s="422"/>
      <c r="BZ562" s="423"/>
      <c r="CA562" s="424"/>
      <c r="CB562" s="424"/>
      <c r="CC562" s="424"/>
      <c r="CD562" s="424"/>
      <c r="CE562" s="424"/>
      <c r="CF562" s="424"/>
      <c r="CG562" s="421"/>
      <c r="CH562" s="422"/>
      <c r="CI562" s="422"/>
      <c r="CJ562" s="421"/>
      <c r="CK562" s="422"/>
      <c r="CL562" s="423"/>
      <c r="CM562" s="424"/>
      <c r="CN562" s="424"/>
      <c r="CO562" s="424"/>
      <c r="CP562" s="424"/>
      <c r="CQ562" s="424"/>
      <c r="CR562" s="424"/>
      <c r="CS562" s="421"/>
      <c r="CT562" s="422"/>
      <c r="CU562" s="422"/>
      <c r="CV562" s="421"/>
      <c r="CW562" s="422"/>
      <c r="CX562" s="423"/>
      <c r="CY562" s="424"/>
      <c r="CZ562" s="424"/>
      <c r="DA562" s="424"/>
      <c r="DB562" s="424"/>
      <c r="DC562" s="424"/>
      <c r="DD562" s="424"/>
      <c r="DE562" s="421"/>
      <c r="DF562" s="422"/>
      <c r="DG562" s="422"/>
      <c r="DH562" s="421"/>
      <c r="DI562" s="422"/>
      <c r="DJ562" s="423"/>
      <c r="DK562" s="424"/>
      <c r="DL562" s="424"/>
      <c r="DM562" s="424"/>
      <c r="DN562" s="424"/>
      <c r="DO562" s="424"/>
      <c r="DP562" s="424"/>
      <c r="DQ562" s="421"/>
      <c r="DR562" s="422"/>
      <c r="DS562" s="422"/>
      <c r="DT562" s="421"/>
      <c r="DU562" s="422"/>
      <c r="DV562" s="423"/>
      <c r="DW562" s="424"/>
      <c r="DX562" s="424"/>
      <c r="DY562" s="424"/>
      <c r="DZ562" s="424"/>
      <c r="EA562" s="424"/>
      <c r="EB562" s="424"/>
      <c r="EC562" s="421"/>
      <c r="ED562" s="422"/>
      <c r="EE562" s="422"/>
      <c r="EF562" s="421"/>
      <c r="EG562" s="422"/>
      <c r="EH562" s="423"/>
      <c r="EI562" s="424"/>
      <c r="EJ562" s="424"/>
      <c r="EK562" s="424"/>
      <c r="EL562" s="424"/>
      <c r="EM562" s="424"/>
      <c r="EN562" s="424"/>
      <c r="EO562" s="421"/>
      <c r="EP562" s="422"/>
      <c r="EQ562" s="422"/>
      <c r="ER562" s="421"/>
      <c r="ES562" s="422"/>
      <c r="ET562" s="423"/>
      <c r="EU562" s="424"/>
      <c r="EV562" s="424"/>
      <c r="EW562" s="424"/>
      <c r="EX562" s="424"/>
      <c r="EY562" s="424"/>
      <c r="EZ562" s="424"/>
      <c r="FA562" s="421"/>
      <c r="FB562" s="422"/>
      <c r="FC562" s="422"/>
      <c r="FD562" s="421"/>
      <c r="FE562" s="422"/>
      <c r="FF562" s="423"/>
      <c r="FG562" s="424"/>
      <c r="FH562" s="424"/>
      <c r="FI562" s="424"/>
      <c r="FJ562" s="424"/>
      <c r="FK562" s="424"/>
      <c r="FL562" s="424"/>
      <c r="FM562" s="421"/>
      <c r="FN562" s="422"/>
      <c r="FO562" s="422"/>
      <c r="FP562" s="421"/>
      <c r="FQ562" s="422"/>
      <c r="FR562" s="423"/>
      <c r="FS562" s="424"/>
      <c r="FT562" s="424"/>
      <c r="FU562" s="424"/>
      <c r="FV562" s="424"/>
      <c r="FW562" s="424"/>
      <c r="FX562" s="424"/>
      <c r="FY562" s="421"/>
      <c r="FZ562" s="422"/>
      <c r="GA562" s="422"/>
      <c r="GB562" s="421"/>
      <c r="GC562" s="422"/>
      <c r="GD562" s="423"/>
      <c r="GE562" s="424"/>
      <c r="GF562" s="424"/>
      <c r="GG562" s="424"/>
      <c r="GH562" s="424"/>
      <c r="GI562" s="424"/>
      <c r="GJ562" s="424"/>
      <c r="GK562" s="421"/>
      <c r="GL562" s="422"/>
      <c r="GM562" s="422"/>
      <c r="GN562" s="421"/>
      <c r="GO562" s="422"/>
      <c r="GP562" s="423"/>
      <c r="GQ562" s="424"/>
      <c r="GR562" s="424"/>
      <c r="GS562" s="424"/>
      <c r="GT562" s="424"/>
      <c r="GU562" s="424"/>
      <c r="GV562" s="424"/>
      <c r="GW562" s="421"/>
      <c r="GX562" s="422"/>
      <c r="GY562" s="422"/>
      <c r="GZ562" s="421"/>
      <c r="HA562" s="422"/>
      <c r="HB562" s="423"/>
      <c r="HC562" s="424"/>
      <c r="HD562" s="424"/>
      <c r="HE562" s="424"/>
      <c r="HF562" s="424"/>
      <c r="HG562" s="424"/>
      <c r="HH562" s="424"/>
      <c r="HI562" s="421"/>
      <c r="HJ562" s="422"/>
      <c r="HK562" s="422"/>
      <c r="HL562" s="421"/>
      <c r="HM562" s="422"/>
      <c r="HN562" s="423"/>
      <c r="HO562" s="424"/>
      <c r="HP562" s="424"/>
      <c r="HQ562" s="424"/>
      <c r="HR562" s="424"/>
      <c r="HS562" s="424"/>
      <c r="HT562" s="424"/>
      <c r="HU562" s="421"/>
      <c r="HV562" s="422"/>
      <c r="HW562" s="422"/>
      <c r="HX562" s="421"/>
      <c r="HY562" s="422"/>
      <c r="HZ562" s="423"/>
      <c r="IA562" s="424"/>
      <c r="IB562" s="424"/>
      <c r="IC562" s="424"/>
      <c r="ID562" s="424"/>
      <c r="IE562" s="424"/>
      <c r="IF562" s="424"/>
      <c r="IG562" s="421"/>
      <c r="IH562" s="422"/>
      <c r="II562" s="422"/>
      <c r="IJ562" s="421"/>
      <c r="IK562" s="422"/>
      <c r="IL562" s="423"/>
      <c r="IM562" s="424"/>
      <c r="IN562" s="424"/>
      <c r="IO562" s="424"/>
      <c r="IP562" s="424"/>
      <c r="IQ562" s="424"/>
      <c r="IR562" s="424"/>
      <c r="IS562" s="421"/>
      <c r="IT562" s="422"/>
      <c r="IU562" s="422"/>
      <c r="IV562" s="421"/>
      <c r="IW562" s="422"/>
      <c r="IX562" s="423"/>
      <c r="IY562" s="424"/>
      <c r="IZ562" s="424"/>
      <c r="JA562" s="424"/>
      <c r="JB562" s="424"/>
      <c r="JC562" s="424"/>
      <c r="JD562" s="424"/>
      <c r="JE562" s="421"/>
      <c r="JF562" s="422"/>
      <c r="JG562" s="422"/>
      <c r="JH562" s="421"/>
      <c r="JI562" s="422"/>
      <c r="JJ562" s="423"/>
      <c r="JK562" s="424"/>
      <c r="JL562" s="424"/>
      <c r="JM562" s="424"/>
      <c r="JN562" s="424"/>
      <c r="JO562" s="424"/>
      <c r="JP562" s="424"/>
      <c r="JQ562" s="421"/>
      <c r="JR562" s="422"/>
      <c r="JS562" s="422"/>
      <c r="JT562" s="421"/>
      <c r="JU562" s="422"/>
      <c r="JV562" s="423"/>
      <c r="JW562" s="424"/>
      <c r="JX562" s="424"/>
      <c r="JY562" s="424"/>
      <c r="JZ562" s="424"/>
      <c r="KA562" s="424"/>
      <c r="KB562" s="424"/>
      <c r="KC562" s="421"/>
      <c r="KD562" s="422"/>
      <c r="KE562" s="422"/>
      <c r="KF562" s="421"/>
      <c r="KG562" s="422"/>
      <c r="KH562" s="423"/>
      <c r="KI562" s="424"/>
      <c r="KJ562" s="424"/>
      <c r="KK562" s="424"/>
      <c r="KL562" s="424"/>
      <c r="KM562" s="424"/>
      <c r="KN562" s="424"/>
      <c r="KO562" s="421"/>
      <c r="KP562" s="422"/>
      <c r="KQ562" s="422"/>
      <c r="KR562" s="421"/>
      <c r="KS562" s="422"/>
      <c r="KT562" s="423"/>
      <c r="KU562" s="424"/>
      <c r="KV562" s="424"/>
      <c r="KW562" s="424"/>
      <c r="KX562" s="424"/>
      <c r="KY562" s="424"/>
      <c r="KZ562" s="424"/>
      <c r="LA562" s="421"/>
      <c r="LB562" s="422"/>
      <c r="LC562" s="422"/>
      <c r="LD562" s="421"/>
      <c r="LE562" s="422"/>
      <c r="LF562" s="423"/>
      <c r="LG562" s="424"/>
      <c r="LH562" s="424"/>
      <c r="LI562" s="424"/>
      <c r="LJ562" s="424"/>
      <c r="LK562" s="424"/>
      <c r="LL562" s="424"/>
      <c r="LM562" s="421"/>
      <c r="LN562" s="422"/>
      <c r="LO562" s="422"/>
      <c r="LP562" s="421"/>
      <c r="LQ562" s="422"/>
      <c r="LR562" s="423"/>
      <c r="LS562" s="424"/>
      <c r="LT562" s="424"/>
      <c r="LU562" s="424"/>
      <c r="LV562" s="424"/>
      <c r="LW562" s="424"/>
      <c r="LX562" s="424"/>
      <c r="LY562" s="421"/>
      <c r="LZ562" s="422"/>
      <c r="MA562" s="422"/>
      <c r="MB562" s="421"/>
      <c r="MC562" s="422"/>
      <c r="MD562" s="423"/>
      <c r="ME562" s="424"/>
      <c r="MF562" s="424"/>
      <c r="MG562" s="424"/>
      <c r="MH562" s="424"/>
      <c r="MI562" s="424"/>
      <c r="MJ562" s="424"/>
      <c r="MK562" s="421"/>
      <c r="ML562" s="422"/>
      <c r="MM562" s="422"/>
      <c r="MN562" s="421"/>
      <c r="MO562" s="422"/>
      <c r="MP562" s="423"/>
      <c r="MQ562" s="424"/>
      <c r="MR562" s="424"/>
      <c r="MS562" s="424"/>
      <c r="MT562" s="424"/>
      <c r="MU562" s="424"/>
      <c r="MV562" s="424"/>
      <c r="MW562" s="421"/>
      <c r="MX562" s="422"/>
      <c r="MY562" s="422"/>
      <c r="MZ562" s="421"/>
      <c r="NA562" s="422"/>
      <c r="NB562" s="423"/>
      <c r="NC562" s="424"/>
      <c r="ND562" s="424"/>
      <c r="NE562" s="424"/>
      <c r="NF562" s="424"/>
      <c r="NG562" s="424"/>
      <c r="NH562" s="424"/>
      <c r="NI562" s="421"/>
      <c r="NJ562" s="422"/>
      <c r="NK562" s="422"/>
      <c r="NL562" s="421"/>
      <c r="NM562" s="422"/>
      <c r="NN562" s="423"/>
      <c r="NO562" s="424"/>
      <c r="NP562" s="424"/>
      <c r="NQ562" s="424"/>
      <c r="NR562" s="424"/>
      <c r="NS562" s="424"/>
      <c r="NT562" s="424"/>
      <c r="NU562" s="421"/>
      <c r="NV562" s="422"/>
      <c r="NW562" s="422"/>
      <c r="NX562" s="421"/>
      <c r="NY562" s="422"/>
      <c r="NZ562" s="423"/>
      <c r="OA562" s="424"/>
      <c r="OB562" s="424"/>
      <c r="OC562" s="424"/>
      <c r="OD562" s="424"/>
      <c r="OE562" s="424"/>
      <c r="OF562" s="424"/>
      <c r="OG562" s="421"/>
      <c r="OH562" s="422"/>
      <c r="OI562" s="422"/>
      <c r="OJ562" s="421"/>
      <c r="OK562" s="422"/>
      <c r="OL562" s="423"/>
      <c r="OM562" s="424"/>
      <c r="ON562" s="424"/>
      <c r="OO562" s="424"/>
      <c r="OP562" s="424"/>
      <c r="OQ562" s="424"/>
      <c r="OR562" s="424"/>
      <c r="OS562" s="421"/>
      <c r="OT562" s="422"/>
      <c r="OU562" s="422"/>
      <c r="OV562" s="421"/>
      <c r="OW562" s="422"/>
      <c r="OX562" s="423"/>
      <c r="OY562" s="424"/>
      <c r="OZ562" s="424"/>
      <c r="PA562" s="424"/>
      <c r="PB562" s="424"/>
      <c r="PC562" s="424"/>
      <c r="PD562" s="424"/>
      <c r="PE562" s="421"/>
      <c r="PF562" s="422"/>
      <c r="PG562" s="422"/>
      <c r="PH562" s="421"/>
      <c r="PI562" s="422"/>
      <c r="PJ562" s="423"/>
      <c r="PK562" s="424"/>
      <c r="PL562" s="424"/>
      <c r="PM562" s="424"/>
      <c r="PN562" s="424"/>
      <c r="PO562" s="424"/>
      <c r="PP562" s="424"/>
      <c r="PQ562" s="421"/>
      <c r="PR562" s="422"/>
      <c r="PS562" s="422"/>
      <c r="PT562" s="421"/>
      <c r="PU562" s="422"/>
      <c r="PV562" s="423"/>
      <c r="PW562" s="424"/>
      <c r="PX562" s="424"/>
      <c r="PY562" s="424"/>
      <c r="PZ562" s="424"/>
      <c r="QA562" s="424"/>
      <c r="QB562" s="424"/>
      <c r="QC562" s="421"/>
      <c r="QD562" s="422"/>
      <c r="QE562" s="422"/>
      <c r="QF562" s="421"/>
      <c r="QG562" s="422"/>
      <c r="QH562" s="423"/>
      <c r="QI562" s="424"/>
      <c r="QJ562" s="424"/>
      <c r="QK562" s="424"/>
      <c r="QL562" s="424"/>
      <c r="QM562" s="424"/>
      <c r="QN562" s="424"/>
      <c r="QO562" s="421"/>
      <c r="QP562" s="422"/>
      <c r="QQ562" s="422"/>
      <c r="QR562" s="421"/>
      <c r="QS562" s="422"/>
      <c r="QT562" s="423"/>
      <c r="QU562" s="424"/>
      <c r="QV562" s="424"/>
      <c r="QW562" s="424"/>
      <c r="QX562" s="424"/>
      <c r="QY562" s="424"/>
      <c r="QZ562" s="424"/>
      <c r="RA562" s="421"/>
      <c r="RB562" s="422"/>
      <c r="RC562" s="422"/>
      <c r="RD562" s="421"/>
      <c r="RE562" s="422"/>
      <c r="RF562" s="423"/>
      <c r="RG562" s="424"/>
      <c r="RH562" s="424"/>
      <c r="RI562" s="424"/>
      <c r="RJ562" s="424"/>
      <c r="RK562" s="424"/>
      <c r="RL562" s="424"/>
      <c r="RM562" s="421"/>
      <c r="RN562" s="422"/>
      <c r="RO562" s="422"/>
      <c r="RP562" s="421"/>
      <c r="RQ562" s="422"/>
      <c r="RR562" s="423"/>
      <c r="RS562" s="424"/>
      <c r="RT562" s="424"/>
      <c r="RU562" s="424"/>
      <c r="RV562" s="424"/>
      <c r="RW562" s="424"/>
      <c r="RX562" s="424"/>
      <c r="RY562" s="421"/>
      <c r="RZ562" s="422"/>
      <c r="SA562" s="422"/>
      <c r="SB562" s="421"/>
      <c r="SC562" s="422"/>
      <c r="SD562" s="423"/>
      <c r="SE562" s="424"/>
      <c r="SF562" s="424"/>
      <c r="SG562" s="424"/>
      <c r="SH562" s="424"/>
      <c r="SI562" s="424"/>
      <c r="SJ562" s="424"/>
      <c r="SK562" s="421"/>
      <c r="SL562" s="422"/>
      <c r="SM562" s="422"/>
      <c r="SN562" s="421"/>
      <c r="SO562" s="422"/>
      <c r="SP562" s="423"/>
      <c r="SQ562" s="424"/>
      <c r="SR562" s="424"/>
      <c r="SS562" s="424"/>
      <c r="ST562" s="424"/>
      <c r="SU562" s="424"/>
      <c r="SV562" s="424"/>
      <c r="SW562" s="421"/>
      <c r="SX562" s="422"/>
      <c r="SY562" s="422"/>
      <c r="SZ562" s="421"/>
      <c r="TA562" s="422"/>
      <c r="TB562" s="423"/>
      <c r="TC562" s="424"/>
      <c r="TD562" s="424"/>
      <c r="TE562" s="424"/>
      <c r="TF562" s="424"/>
      <c r="TG562" s="424"/>
      <c r="TH562" s="424"/>
      <c r="TI562" s="421"/>
      <c r="TJ562" s="422"/>
      <c r="TK562" s="422"/>
      <c r="TL562" s="421"/>
      <c r="TM562" s="422"/>
      <c r="TN562" s="423"/>
      <c r="TO562" s="424"/>
      <c r="TP562" s="424"/>
      <c r="TQ562" s="424"/>
      <c r="TR562" s="424"/>
      <c r="TS562" s="424"/>
      <c r="TT562" s="424"/>
      <c r="TU562" s="421"/>
      <c r="TV562" s="422"/>
      <c r="TW562" s="422"/>
      <c r="TX562" s="421"/>
      <c r="TY562" s="422"/>
      <c r="TZ562" s="423"/>
      <c r="UA562" s="424"/>
      <c r="UB562" s="424"/>
      <c r="UC562" s="424"/>
      <c r="UD562" s="424"/>
      <c r="UE562" s="424"/>
      <c r="UF562" s="424"/>
      <c r="UG562" s="421"/>
      <c r="UH562" s="422"/>
      <c r="UI562" s="422"/>
      <c r="UJ562" s="421"/>
      <c r="UK562" s="422"/>
      <c r="UL562" s="423"/>
      <c r="UM562" s="424"/>
      <c r="UN562" s="424"/>
      <c r="UO562" s="424"/>
      <c r="UP562" s="424"/>
      <c r="UQ562" s="424"/>
      <c r="UR562" s="424"/>
      <c r="US562" s="421"/>
      <c r="UT562" s="422"/>
      <c r="UU562" s="422"/>
      <c r="UV562" s="421"/>
      <c r="UW562" s="422"/>
      <c r="UX562" s="423"/>
      <c r="UY562" s="424"/>
      <c r="UZ562" s="424"/>
      <c r="VA562" s="424"/>
      <c r="VB562" s="424"/>
      <c r="VC562" s="424"/>
      <c r="VD562" s="424"/>
      <c r="VE562" s="421"/>
      <c r="VF562" s="422"/>
      <c r="VG562" s="422"/>
      <c r="VH562" s="421"/>
      <c r="VI562" s="422"/>
      <c r="VJ562" s="423"/>
      <c r="VK562" s="424"/>
      <c r="VL562" s="424"/>
      <c r="VM562" s="424"/>
      <c r="VN562" s="424"/>
      <c r="VO562" s="424"/>
      <c r="VP562" s="424"/>
      <c r="VQ562" s="421"/>
      <c r="VR562" s="422"/>
      <c r="VS562" s="422"/>
      <c r="VT562" s="421"/>
      <c r="VU562" s="422"/>
      <c r="VV562" s="423"/>
      <c r="VW562" s="424"/>
      <c r="VX562" s="424"/>
      <c r="VY562" s="424"/>
      <c r="VZ562" s="424"/>
      <c r="WA562" s="424"/>
      <c r="WB562" s="424"/>
      <c r="WC562" s="421"/>
      <c r="WD562" s="422"/>
      <c r="WE562" s="422"/>
      <c r="WF562" s="421"/>
      <c r="WG562" s="422"/>
      <c r="WH562" s="423"/>
      <c r="WI562" s="424"/>
      <c r="WJ562" s="424"/>
      <c r="WK562" s="424"/>
      <c r="WL562" s="424"/>
      <c r="WM562" s="424"/>
      <c r="WN562" s="424"/>
      <c r="WO562" s="421"/>
      <c r="WP562" s="422"/>
      <c r="WQ562" s="422"/>
      <c r="WR562" s="421"/>
      <c r="WS562" s="422"/>
      <c r="WT562" s="423"/>
      <c r="WU562" s="424"/>
      <c r="WV562" s="424"/>
      <c r="WW562" s="424"/>
      <c r="WX562" s="424"/>
      <c r="WY562" s="424"/>
      <c r="WZ562" s="424"/>
      <c r="XA562" s="421"/>
      <c r="XB562" s="422"/>
      <c r="XC562" s="422"/>
      <c r="XD562" s="421"/>
      <c r="XE562" s="422"/>
      <c r="XF562" s="423"/>
      <c r="XG562" s="424"/>
      <c r="XH562" s="424"/>
      <c r="XI562" s="424"/>
      <c r="XJ562" s="424"/>
      <c r="XK562" s="424"/>
      <c r="XL562" s="424"/>
      <c r="XM562" s="421"/>
      <c r="XN562" s="422"/>
      <c r="XO562" s="422"/>
      <c r="XP562" s="421"/>
      <c r="XQ562" s="422"/>
      <c r="XR562" s="423"/>
      <c r="XS562" s="424"/>
      <c r="XT562" s="424"/>
      <c r="XU562" s="424"/>
      <c r="XV562" s="424"/>
      <c r="XW562" s="424"/>
      <c r="XX562" s="424"/>
      <c r="XY562" s="421"/>
      <c r="XZ562" s="422"/>
      <c r="YA562" s="422"/>
      <c r="YB562" s="421"/>
      <c r="YC562" s="422"/>
      <c r="YD562" s="423"/>
      <c r="YE562" s="424"/>
      <c r="YF562" s="424"/>
      <c r="YG562" s="424"/>
      <c r="YH562" s="424"/>
      <c r="YI562" s="424"/>
      <c r="YJ562" s="424"/>
      <c r="YK562" s="421"/>
      <c r="YL562" s="422"/>
      <c r="YM562" s="422"/>
      <c r="YN562" s="421"/>
      <c r="YO562" s="422"/>
      <c r="YP562" s="423"/>
      <c r="YQ562" s="424"/>
      <c r="YR562" s="424"/>
      <c r="YS562" s="424"/>
      <c r="YT562" s="424"/>
      <c r="YU562" s="424"/>
      <c r="YV562" s="424"/>
      <c r="YW562" s="421"/>
      <c r="YX562" s="422"/>
      <c r="YY562" s="422"/>
      <c r="YZ562" s="421"/>
      <c r="ZA562" s="422"/>
      <c r="ZB562" s="423"/>
      <c r="ZC562" s="424"/>
      <c r="ZD562" s="424"/>
      <c r="ZE562" s="424"/>
      <c r="ZF562" s="424"/>
      <c r="ZG562" s="424"/>
      <c r="ZH562" s="424"/>
      <c r="ZI562" s="421"/>
      <c r="ZJ562" s="422"/>
      <c r="ZK562" s="422"/>
      <c r="ZL562" s="421"/>
      <c r="ZM562" s="422"/>
      <c r="ZN562" s="423"/>
      <c r="ZO562" s="424"/>
      <c r="ZP562" s="424"/>
      <c r="ZQ562" s="424"/>
      <c r="ZR562" s="424"/>
      <c r="ZS562" s="424"/>
      <c r="ZT562" s="424"/>
      <c r="ZU562" s="421"/>
      <c r="ZV562" s="422"/>
      <c r="ZW562" s="422"/>
      <c r="ZX562" s="421"/>
      <c r="ZY562" s="422"/>
      <c r="ZZ562" s="423"/>
      <c r="AAA562" s="424"/>
      <c r="AAB562" s="424"/>
      <c r="AAC562" s="424"/>
      <c r="AAD562" s="424"/>
      <c r="AAE562" s="424"/>
      <c r="AAF562" s="424"/>
      <c r="AAG562" s="421"/>
      <c r="AAH562" s="422"/>
      <c r="AAI562" s="422"/>
      <c r="AAJ562" s="421"/>
      <c r="AAK562" s="422"/>
      <c r="AAL562" s="423"/>
      <c r="AAM562" s="424"/>
      <c r="AAN562" s="424"/>
      <c r="AAO562" s="424"/>
      <c r="AAP562" s="424"/>
      <c r="AAQ562" s="424"/>
      <c r="AAR562" s="424"/>
      <c r="AAS562" s="421"/>
      <c r="AAT562" s="422"/>
      <c r="AAU562" s="422"/>
      <c r="AAV562" s="421"/>
      <c r="AAW562" s="422"/>
      <c r="AAX562" s="423"/>
      <c r="AAY562" s="424"/>
      <c r="AAZ562" s="424"/>
      <c r="ABA562" s="424"/>
      <c r="ABB562" s="424"/>
      <c r="ABC562" s="424"/>
      <c r="ABD562" s="424"/>
      <c r="ABE562" s="421"/>
      <c r="ABF562" s="422"/>
      <c r="ABG562" s="422"/>
      <c r="ABH562" s="421"/>
      <c r="ABI562" s="422"/>
      <c r="ABJ562" s="423"/>
      <c r="ABK562" s="424"/>
      <c r="ABL562" s="424"/>
      <c r="ABM562" s="424"/>
      <c r="ABN562" s="424"/>
      <c r="ABO562" s="424"/>
      <c r="ABP562" s="424"/>
      <c r="ABQ562" s="421"/>
      <c r="ABR562" s="422"/>
      <c r="ABS562" s="422"/>
      <c r="ABT562" s="421"/>
      <c r="ABU562" s="422"/>
      <c r="ABV562" s="423"/>
      <c r="ABW562" s="424"/>
      <c r="ABX562" s="424"/>
      <c r="ABY562" s="424"/>
      <c r="ABZ562" s="424"/>
      <c r="ACA562" s="424"/>
      <c r="ACB562" s="424"/>
      <c r="ACC562" s="421"/>
      <c r="ACD562" s="422"/>
      <c r="ACE562" s="422"/>
      <c r="ACF562" s="421"/>
      <c r="ACG562" s="422"/>
      <c r="ACH562" s="423"/>
      <c r="ACI562" s="424"/>
      <c r="ACJ562" s="424"/>
      <c r="ACK562" s="424"/>
      <c r="ACL562" s="424"/>
      <c r="ACM562" s="424"/>
      <c r="ACN562" s="424"/>
      <c r="ACO562" s="421"/>
      <c r="ACP562" s="422"/>
      <c r="ACQ562" s="422"/>
      <c r="ACR562" s="421"/>
      <c r="ACS562" s="422"/>
      <c r="ACT562" s="423"/>
      <c r="ACU562" s="424"/>
      <c r="ACV562" s="424"/>
      <c r="ACW562" s="424"/>
      <c r="ACX562" s="424"/>
      <c r="ACY562" s="424"/>
      <c r="ACZ562" s="424"/>
      <c r="ADA562" s="421"/>
      <c r="ADB562" s="422"/>
      <c r="ADC562" s="422"/>
      <c r="ADD562" s="421"/>
      <c r="ADE562" s="422"/>
      <c r="ADF562" s="423"/>
      <c r="ADG562" s="424"/>
      <c r="ADH562" s="424"/>
      <c r="ADI562" s="424"/>
      <c r="ADJ562" s="424"/>
      <c r="ADK562" s="424"/>
      <c r="ADL562" s="424"/>
      <c r="ADM562" s="421"/>
      <c r="ADN562" s="422"/>
      <c r="ADO562" s="422"/>
      <c r="ADP562" s="421"/>
      <c r="ADQ562" s="422"/>
      <c r="ADR562" s="423"/>
      <c r="ADS562" s="424"/>
      <c r="ADT562" s="424"/>
      <c r="ADU562" s="424"/>
      <c r="ADV562" s="424"/>
      <c r="ADW562" s="424"/>
      <c r="ADX562" s="424"/>
      <c r="ADY562" s="421"/>
      <c r="ADZ562" s="422"/>
      <c r="AEA562" s="422"/>
      <c r="AEB562" s="421"/>
      <c r="AEC562" s="422"/>
      <c r="AED562" s="423"/>
      <c r="AEE562" s="424"/>
      <c r="AEF562" s="424"/>
      <c r="AEG562" s="424"/>
      <c r="AEH562" s="424"/>
      <c r="AEI562" s="424"/>
      <c r="AEJ562" s="424"/>
      <c r="AEK562" s="421"/>
      <c r="AEL562" s="422"/>
      <c r="AEM562" s="422"/>
      <c r="AEN562" s="421"/>
      <c r="AEO562" s="422"/>
      <c r="AEP562" s="423"/>
      <c r="AEQ562" s="424"/>
      <c r="AER562" s="424"/>
      <c r="AES562" s="424"/>
      <c r="AET562" s="424"/>
      <c r="AEU562" s="424"/>
      <c r="AEV562" s="424"/>
      <c r="AEW562" s="421"/>
      <c r="AEX562" s="422"/>
      <c r="AEY562" s="422"/>
      <c r="AEZ562" s="421"/>
      <c r="AFA562" s="422"/>
      <c r="AFB562" s="423"/>
      <c r="AFC562" s="424"/>
      <c r="AFD562" s="424"/>
      <c r="AFE562" s="424"/>
      <c r="AFF562" s="424"/>
      <c r="AFG562" s="424"/>
      <c r="AFH562" s="424"/>
      <c r="AFI562" s="421"/>
      <c r="AFJ562" s="422"/>
      <c r="AFK562" s="422"/>
      <c r="AFL562" s="421"/>
      <c r="AFM562" s="422"/>
      <c r="AFN562" s="423"/>
      <c r="AFO562" s="424"/>
      <c r="AFP562" s="424"/>
      <c r="AFQ562" s="424"/>
      <c r="AFR562" s="424"/>
      <c r="AFS562" s="424"/>
      <c r="AFT562" s="424"/>
      <c r="AFU562" s="421"/>
      <c r="AFV562" s="422"/>
      <c r="AFW562" s="422"/>
      <c r="AFX562" s="421"/>
      <c r="AFY562" s="422"/>
      <c r="AFZ562" s="423"/>
      <c r="AGA562" s="424"/>
      <c r="AGB562" s="424"/>
      <c r="AGC562" s="424"/>
      <c r="AGD562" s="424"/>
      <c r="AGE562" s="424"/>
      <c r="AGF562" s="424"/>
      <c r="AGG562" s="421"/>
      <c r="AGH562" s="422"/>
      <c r="AGI562" s="422"/>
      <c r="AGJ562" s="421"/>
      <c r="AGK562" s="422"/>
      <c r="AGL562" s="423"/>
      <c r="AGM562" s="424"/>
      <c r="AGN562" s="424"/>
      <c r="AGO562" s="424"/>
      <c r="AGP562" s="424"/>
      <c r="AGQ562" s="424"/>
      <c r="AGR562" s="424"/>
      <c r="AGS562" s="421"/>
      <c r="AGT562" s="422"/>
      <c r="AGU562" s="422"/>
      <c r="AGV562" s="421"/>
      <c r="AGW562" s="422"/>
      <c r="AGX562" s="423"/>
      <c r="AGY562" s="424"/>
      <c r="AGZ562" s="424"/>
      <c r="AHA562" s="424"/>
      <c r="AHB562" s="424"/>
      <c r="AHC562" s="424"/>
      <c r="AHD562" s="424"/>
      <c r="AHE562" s="421"/>
      <c r="AHF562" s="422"/>
      <c r="AHG562" s="422"/>
      <c r="AHH562" s="421"/>
      <c r="AHI562" s="422"/>
      <c r="AHJ562" s="423"/>
      <c r="AHK562" s="424"/>
      <c r="AHL562" s="424"/>
      <c r="AHM562" s="424"/>
      <c r="AHN562" s="424"/>
      <c r="AHO562" s="424"/>
      <c r="AHP562" s="424"/>
      <c r="AHQ562" s="421"/>
      <c r="AHR562" s="422"/>
      <c r="AHS562" s="422"/>
      <c r="AHT562" s="421"/>
      <c r="AHU562" s="422"/>
      <c r="AHV562" s="423"/>
      <c r="AHW562" s="424"/>
      <c r="AHX562" s="424"/>
      <c r="AHY562" s="424"/>
      <c r="AHZ562" s="424"/>
      <c r="AIA562" s="424"/>
      <c r="AIB562" s="424"/>
      <c r="AIC562" s="421"/>
      <c r="AID562" s="422"/>
      <c r="AIE562" s="422"/>
      <c r="AIF562" s="421"/>
      <c r="AIG562" s="422"/>
      <c r="AIH562" s="423"/>
      <c r="AII562" s="424"/>
      <c r="AIJ562" s="424"/>
      <c r="AIK562" s="424"/>
      <c r="AIL562" s="424"/>
      <c r="AIM562" s="424"/>
      <c r="AIN562" s="424"/>
      <c r="AIO562" s="421"/>
      <c r="AIP562" s="422"/>
      <c r="AIQ562" s="422"/>
      <c r="AIR562" s="421"/>
      <c r="AIS562" s="422"/>
      <c r="AIT562" s="423"/>
      <c r="AIU562" s="424"/>
      <c r="AIV562" s="424"/>
      <c r="AIW562" s="424"/>
      <c r="AIX562" s="424"/>
      <c r="AIY562" s="424"/>
      <c r="AIZ562" s="424"/>
      <c r="AJA562" s="421"/>
      <c r="AJB562" s="422"/>
      <c r="AJC562" s="422"/>
      <c r="AJD562" s="421"/>
      <c r="AJE562" s="422"/>
      <c r="AJF562" s="423"/>
      <c r="AJG562" s="424"/>
      <c r="AJH562" s="424"/>
      <c r="AJI562" s="424"/>
      <c r="AJJ562" s="424"/>
      <c r="AJK562" s="424"/>
      <c r="AJL562" s="424"/>
      <c r="AJM562" s="421"/>
      <c r="AJN562" s="422"/>
      <c r="AJO562" s="422"/>
      <c r="AJP562" s="421"/>
      <c r="AJQ562" s="422"/>
      <c r="AJR562" s="423"/>
      <c r="AJS562" s="424"/>
      <c r="AJT562" s="424"/>
      <c r="AJU562" s="424"/>
      <c r="AJV562" s="424"/>
      <c r="AJW562" s="424"/>
      <c r="AJX562" s="424"/>
      <c r="AJY562" s="421"/>
      <c r="AJZ562" s="422"/>
      <c r="AKA562" s="422"/>
      <c r="AKB562" s="421"/>
      <c r="AKC562" s="422"/>
      <c r="AKD562" s="423"/>
      <c r="AKE562" s="424"/>
      <c r="AKF562" s="424"/>
      <c r="AKG562" s="424"/>
      <c r="AKH562" s="424"/>
      <c r="AKI562" s="424"/>
      <c r="AKJ562" s="424"/>
      <c r="AKK562" s="421"/>
      <c r="AKL562" s="422"/>
      <c r="AKM562" s="422"/>
      <c r="AKN562" s="421"/>
      <c r="AKO562" s="422"/>
      <c r="AKP562" s="423"/>
      <c r="AKQ562" s="424"/>
      <c r="AKR562" s="424"/>
      <c r="AKS562" s="424"/>
      <c r="AKT562" s="424"/>
      <c r="AKU562" s="424"/>
      <c r="AKV562" s="424"/>
      <c r="AKW562" s="421"/>
      <c r="AKX562" s="422"/>
      <c r="AKY562" s="422"/>
      <c r="AKZ562" s="421"/>
      <c r="ALA562" s="422"/>
      <c r="ALB562" s="423"/>
      <c r="ALC562" s="424"/>
      <c r="ALD562" s="424"/>
      <c r="ALE562" s="424"/>
      <c r="ALF562" s="424"/>
      <c r="ALG562" s="424"/>
      <c r="ALH562" s="424"/>
      <c r="ALI562" s="421"/>
      <c r="ALJ562" s="422"/>
      <c r="ALK562" s="422"/>
      <c r="ALL562" s="421"/>
      <c r="ALM562" s="422"/>
      <c r="ALN562" s="423"/>
      <c r="ALO562" s="424"/>
      <c r="ALP562" s="424"/>
      <c r="ALQ562" s="424"/>
      <c r="ALR562" s="424"/>
      <c r="ALS562" s="424"/>
      <c r="ALT562" s="424"/>
      <c r="ALU562" s="421"/>
      <c r="ALV562" s="422"/>
      <c r="ALW562" s="422"/>
      <c r="ALX562" s="421"/>
      <c r="ALY562" s="422"/>
      <c r="ALZ562" s="423"/>
      <c r="AMA562" s="424"/>
      <c r="AMB562" s="424"/>
      <c r="AMC562" s="424"/>
      <c r="AMD562" s="424"/>
      <c r="AME562" s="424"/>
      <c r="AMF562" s="424"/>
      <c r="AMG562" s="421"/>
      <c r="AMH562" s="422"/>
      <c r="AMI562" s="422"/>
      <c r="AMJ562" s="421"/>
      <c r="AMK562" s="422"/>
      <c r="AML562" s="423"/>
      <c r="AMM562" s="424"/>
      <c r="AMN562" s="424"/>
      <c r="AMO562" s="424"/>
      <c r="AMP562" s="424"/>
      <c r="AMQ562" s="424"/>
      <c r="AMR562" s="424"/>
      <c r="AMS562" s="421"/>
      <c r="AMT562" s="422"/>
      <c r="AMU562" s="422"/>
      <c r="AMV562" s="421"/>
      <c r="AMW562" s="422"/>
      <c r="AMX562" s="423"/>
      <c r="AMY562" s="424"/>
      <c r="AMZ562" s="424"/>
      <c r="ANA562" s="424"/>
      <c r="ANB562" s="424"/>
      <c r="ANC562" s="424"/>
      <c r="AND562" s="424"/>
      <c r="ANE562" s="421"/>
      <c r="ANF562" s="422"/>
      <c r="ANG562" s="422"/>
      <c r="ANH562" s="421"/>
      <c r="ANI562" s="422"/>
      <c r="ANJ562" s="423"/>
      <c r="ANK562" s="424"/>
      <c r="ANL562" s="424"/>
      <c r="ANM562" s="424"/>
      <c r="ANN562" s="424"/>
      <c r="ANO562" s="424"/>
      <c r="ANP562" s="424"/>
      <c r="ANQ562" s="421"/>
      <c r="ANR562" s="422"/>
      <c r="ANS562" s="422"/>
      <c r="ANT562" s="421"/>
      <c r="ANU562" s="422"/>
      <c r="ANV562" s="423"/>
      <c r="ANW562" s="424"/>
      <c r="ANX562" s="424"/>
      <c r="ANY562" s="424"/>
      <c r="ANZ562" s="424"/>
      <c r="AOA562" s="424"/>
      <c r="AOB562" s="424"/>
      <c r="AOC562" s="421"/>
      <c r="AOD562" s="422"/>
      <c r="AOE562" s="422"/>
      <c r="AOF562" s="421"/>
      <c r="AOG562" s="422"/>
      <c r="AOH562" s="423"/>
      <c r="AOI562" s="424"/>
      <c r="AOJ562" s="424"/>
      <c r="AOK562" s="424"/>
      <c r="AOL562" s="424"/>
      <c r="AOM562" s="424"/>
      <c r="AON562" s="424"/>
      <c r="AOO562" s="421"/>
      <c r="AOP562" s="422"/>
      <c r="AOQ562" s="422"/>
      <c r="AOR562" s="421"/>
      <c r="AOS562" s="422"/>
      <c r="AOT562" s="423"/>
      <c r="AOU562" s="424"/>
      <c r="AOV562" s="424"/>
      <c r="AOW562" s="424"/>
      <c r="AOX562" s="424"/>
      <c r="AOY562" s="424"/>
      <c r="AOZ562" s="424"/>
      <c r="APA562" s="421"/>
      <c r="APB562" s="422"/>
      <c r="APC562" s="422"/>
      <c r="APD562" s="421"/>
      <c r="APE562" s="422"/>
      <c r="APF562" s="423"/>
      <c r="APG562" s="424"/>
      <c r="APH562" s="424"/>
      <c r="API562" s="424"/>
      <c r="APJ562" s="424"/>
      <c r="APK562" s="424"/>
      <c r="APL562" s="424"/>
      <c r="APM562" s="421"/>
      <c r="APN562" s="422"/>
      <c r="APO562" s="422"/>
      <c r="APP562" s="421"/>
      <c r="APQ562" s="422"/>
      <c r="APR562" s="423"/>
      <c r="APS562" s="424"/>
      <c r="APT562" s="424"/>
      <c r="APU562" s="424"/>
      <c r="APV562" s="424"/>
      <c r="APW562" s="424"/>
      <c r="APX562" s="424"/>
      <c r="APY562" s="421"/>
      <c r="APZ562" s="422"/>
      <c r="AQA562" s="422"/>
      <c r="AQB562" s="421"/>
      <c r="AQC562" s="422"/>
      <c r="AQD562" s="423"/>
      <c r="AQE562" s="424"/>
      <c r="AQF562" s="424"/>
      <c r="AQG562" s="424"/>
      <c r="AQH562" s="424"/>
      <c r="AQI562" s="424"/>
      <c r="AQJ562" s="424"/>
      <c r="AQK562" s="421"/>
      <c r="AQL562" s="422"/>
      <c r="AQM562" s="422"/>
      <c r="AQN562" s="421"/>
      <c r="AQO562" s="422"/>
      <c r="AQP562" s="423"/>
      <c r="AQQ562" s="424"/>
      <c r="AQR562" s="424"/>
      <c r="AQS562" s="424"/>
      <c r="AQT562" s="424"/>
      <c r="AQU562" s="424"/>
      <c r="AQV562" s="424"/>
      <c r="AQW562" s="421"/>
      <c r="AQX562" s="422"/>
      <c r="AQY562" s="422"/>
      <c r="AQZ562" s="421"/>
      <c r="ARA562" s="422"/>
      <c r="ARB562" s="423"/>
      <c r="ARC562" s="424"/>
      <c r="ARD562" s="424"/>
      <c r="ARE562" s="424"/>
      <c r="ARF562" s="424"/>
      <c r="ARG562" s="424"/>
      <c r="ARH562" s="424"/>
      <c r="ARI562" s="421"/>
      <c r="ARJ562" s="422"/>
      <c r="ARK562" s="422"/>
      <c r="ARL562" s="421"/>
      <c r="ARM562" s="422"/>
      <c r="ARN562" s="423"/>
      <c r="ARO562" s="424"/>
      <c r="ARP562" s="424"/>
      <c r="ARQ562" s="424"/>
      <c r="ARR562" s="424"/>
      <c r="ARS562" s="424"/>
      <c r="ART562" s="424"/>
      <c r="ARU562" s="421"/>
      <c r="ARV562" s="422"/>
      <c r="ARW562" s="422"/>
      <c r="ARX562" s="421"/>
      <c r="ARY562" s="422"/>
      <c r="ARZ562" s="423"/>
      <c r="ASA562" s="424"/>
      <c r="ASB562" s="424"/>
      <c r="ASC562" s="424"/>
      <c r="ASD562" s="424"/>
      <c r="ASE562" s="424"/>
      <c r="ASF562" s="424"/>
      <c r="ASG562" s="421"/>
      <c r="ASH562" s="422"/>
      <c r="ASI562" s="422"/>
      <c r="ASJ562" s="421"/>
      <c r="ASK562" s="422"/>
      <c r="ASL562" s="423"/>
      <c r="ASM562" s="424"/>
      <c r="ASN562" s="424"/>
      <c r="ASO562" s="424"/>
      <c r="ASP562" s="424"/>
      <c r="ASQ562" s="424"/>
      <c r="ASR562" s="424"/>
      <c r="ASS562" s="421"/>
      <c r="AST562" s="422"/>
      <c r="ASU562" s="422"/>
      <c r="ASV562" s="421"/>
      <c r="ASW562" s="422"/>
      <c r="ASX562" s="423"/>
      <c r="ASY562" s="424"/>
      <c r="ASZ562" s="424"/>
      <c r="ATA562" s="424"/>
      <c r="ATB562" s="424"/>
      <c r="ATC562" s="424"/>
      <c r="ATD562" s="424"/>
      <c r="ATE562" s="421"/>
      <c r="ATF562" s="422"/>
      <c r="ATG562" s="422"/>
      <c r="ATH562" s="421"/>
      <c r="ATI562" s="422"/>
      <c r="ATJ562" s="423"/>
      <c r="ATK562" s="424"/>
      <c r="ATL562" s="424"/>
      <c r="ATM562" s="424"/>
      <c r="ATN562" s="424"/>
      <c r="ATO562" s="424"/>
      <c r="ATP562" s="424"/>
      <c r="ATQ562" s="421"/>
      <c r="ATR562" s="422"/>
      <c r="ATS562" s="422"/>
      <c r="ATT562" s="421"/>
      <c r="ATU562" s="422"/>
      <c r="ATV562" s="423"/>
      <c r="ATW562" s="424"/>
      <c r="ATX562" s="424"/>
      <c r="ATY562" s="424"/>
      <c r="ATZ562" s="424"/>
      <c r="AUA562" s="424"/>
      <c r="AUB562" s="424"/>
      <c r="AUC562" s="421"/>
      <c r="AUD562" s="422"/>
      <c r="AUE562" s="422"/>
      <c r="AUF562" s="421"/>
      <c r="AUG562" s="422"/>
      <c r="AUH562" s="423"/>
      <c r="AUI562" s="424"/>
      <c r="AUJ562" s="424"/>
      <c r="AUK562" s="424"/>
      <c r="AUL562" s="424"/>
      <c r="AUM562" s="424"/>
      <c r="AUN562" s="424"/>
      <c r="AUO562" s="421"/>
      <c r="AUP562" s="422"/>
      <c r="AUQ562" s="422"/>
      <c r="AUR562" s="421"/>
      <c r="AUS562" s="422"/>
      <c r="AUT562" s="423"/>
      <c r="AUU562" s="424"/>
      <c r="AUV562" s="424"/>
      <c r="AUW562" s="424"/>
      <c r="AUX562" s="424"/>
      <c r="AUY562" s="424"/>
      <c r="AUZ562" s="424"/>
      <c r="AVA562" s="421"/>
      <c r="AVB562" s="422"/>
      <c r="AVC562" s="422"/>
      <c r="AVD562" s="421"/>
      <c r="AVE562" s="422"/>
      <c r="AVF562" s="423"/>
      <c r="AVG562" s="424"/>
      <c r="AVH562" s="424"/>
      <c r="AVI562" s="424"/>
      <c r="AVJ562" s="424"/>
      <c r="AVK562" s="424"/>
      <c r="AVL562" s="424"/>
      <c r="AVM562" s="421"/>
      <c r="AVN562" s="422"/>
      <c r="AVO562" s="422"/>
      <c r="AVP562" s="421"/>
      <c r="AVQ562" s="422"/>
      <c r="AVR562" s="423"/>
      <c r="AVS562" s="424"/>
      <c r="AVT562" s="424"/>
      <c r="AVU562" s="424"/>
      <c r="AVV562" s="424"/>
      <c r="AVW562" s="424"/>
      <c r="AVX562" s="424"/>
      <c r="AVY562" s="421"/>
      <c r="AVZ562" s="422"/>
      <c r="AWA562" s="422"/>
      <c r="AWB562" s="421"/>
      <c r="AWC562" s="422"/>
      <c r="AWD562" s="423"/>
      <c r="AWE562" s="424"/>
      <c r="AWF562" s="424"/>
      <c r="AWG562" s="424"/>
      <c r="AWH562" s="424"/>
      <c r="AWI562" s="424"/>
      <c r="AWJ562" s="424"/>
      <c r="AWK562" s="421"/>
      <c r="AWL562" s="422"/>
      <c r="AWM562" s="422"/>
      <c r="AWN562" s="421"/>
      <c r="AWO562" s="422"/>
      <c r="AWP562" s="423"/>
      <c r="AWQ562" s="424"/>
      <c r="AWR562" s="424"/>
      <c r="AWS562" s="424"/>
      <c r="AWT562" s="424"/>
      <c r="AWU562" s="424"/>
      <c r="AWV562" s="424"/>
      <c r="AWW562" s="421"/>
      <c r="AWX562" s="422"/>
      <c r="AWY562" s="422"/>
      <c r="AWZ562" s="421"/>
      <c r="AXA562" s="422"/>
      <c r="AXB562" s="423"/>
      <c r="AXC562" s="424"/>
      <c r="AXD562" s="424"/>
      <c r="AXE562" s="424"/>
      <c r="AXF562" s="424"/>
      <c r="AXG562" s="424"/>
      <c r="AXH562" s="424"/>
      <c r="AXI562" s="421"/>
      <c r="AXJ562" s="422"/>
      <c r="AXK562" s="422"/>
      <c r="AXL562" s="421"/>
      <c r="AXM562" s="422"/>
      <c r="AXN562" s="423"/>
      <c r="AXO562" s="424"/>
      <c r="AXP562" s="424"/>
      <c r="AXQ562" s="424"/>
      <c r="AXR562" s="424"/>
      <c r="AXS562" s="424"/>
      <c r="AXT562" s="424"/>
      <c r="AXU562" s="421"/>
      <c r="AXV562" s="422"/>
      <c r="AXW562" s="422"/>
      <c r="AXX562" s="421"/>
      <c r="AXY562" s="422"/>
      <c r="AXZ562" s="423"/>
      <c r="AYA562" s="424"/>
      <c r="AYB562" s="424"/>
      <c r="AYC562" s="424"/>
      <c r="AYD562" s="424"/>
      <c r="AYE562" s="424"/>
      <c r="AYF562" s="424"/>
      <c r="AYG562" s="421"/>
      <c r="AYH562" s="422"/>
      <c r="AYI562" s="422"/>
      <c r="AYJ562" s="421"/>
      <c r="AYK562" s="422"/>
      <c r="AYL562" s="423"/>
      <c r="AYM562" s="424"/>
      <c r="AYN562" s="424"/>
      <c r="AYO562" s="424"/>
      <c r="AYP562" s="424"/>
      <c r="AYQ562" s="424"/>
      <c r="AYR562" s="424"/>
      <c r="AYS562" s="421"/>
      <c r="AYT562" s="422"/>
      <c r="AYU562" s="422"/>
      <c r="AYV562" s="421"/>
      <c r="AYW562" s="422"/>
      <c r="AYX562" s="423"/>
      <c r="AYY562" s="424"/>
      <c r="AYZ562" s="424"/>
      <c r="AZA562" s="424"/>
      <c r="AZB562" s="424"/>
      <c r="AZC562" s="424"/>
      <c r="AZD562" s="424"/>
      <c r="AZE562" s="421"/>
      <c r="AZF562" s="422"/>
      <c r="AZG562" s="422"/>
      <c r="AZH562" s="421"/>
      <c r="AZI562" s="422"/>
      <c r="AZJ562" s="423"/>
      <c r="AZK562" s="424"/>
      <c r="AZL562" s="424"/>
      <c r="AZM562" s="424"/>
      <c r="AZN562" s="424"/>
      <c r="AZO562" s="424"/>
      <c r="AZP562" s="424"/>
      <c r="AZQ562" s="421"/>
      <c r="AZR562" s="422"/>
      <c r="AZS562" s="422"/>
      <c r="AZT562" s="421"/>
      <c r="AZU562" s="422"/>
      <c r="AZV562" s="423"/>
      <c r="AZW562" s="424"/>
      <c r="AZX562" s="424"/>
      <c r="AZY562" s="424"/>
      <c r="AZZ562" s="424"/>
      <c r="BAA562" s="424"/>
      <c r="BAB562" s="424"/>
      <c r="BAC562" s="421"/>
      <c r="BAD562" s="422"/>
      <c r="BAE562" s="422"/>
      <c r="BAF562" s="421"/>
      <c r="BAG562" s="422"/>
      <c r="BAH562" s="423"/>
      <c r="BAI562" s="424"/>
      <c r="BAJ562" s="424"/>
      <c r="BAK562" s="424"/>
      <c r="BAL562" s="424"/>
      <c r="BAM562" s="424"/>
      <c r="BAN562" s="424"/>
      <c r="BAO562" s="421"/>
      <c r="BAP562" s="422"/>
      <c r="BAQ562" s="422"/>
      <c r="BAR562" s="421"/>
      <c r="BAS562" s="422"/>
      <c r="BAT562" s="423"/>
      <c r="BAU562" s="424"/>
      <c r="BAV562" s="424"/>
      <c r="BAW562" s="424"/>
      <c r="BAX562" s="424"/>
      <c r="BAY562" s="424"/>
      <c r="BAZ562" s="424"/>
      <c r="BBA562" s="421"/>
      <c r="BBB562" s="422"/>
      <c r="BBC562" s="422"/>
      <c r="BBD562" s="421"/>
      <c r="BBE562" s="422"/>
      <c r="BBF562" s="423"/>
      <c r="BBG562" s="424"/>
      <c r="BBH562" s="424"/>
      <c r="BBI562" s="424"/>
      <c r="BBJ562" s="424"/>
      <c r="BBK562" s="424"/>
      <c r="BBL562" s="424"/>
      <c r="BBM562" s="421"/>
      <c r="BBN562" s="422"/>
      <c r="BBO562" s="422"/>
      <c r="BBP562" s="421"/>
      <c r="BBQ562" s="422"/>
      <c r="BBR562" s="423"/>
      <c r="BBS562" s="424"/>
      <c r="BBT562" s="424"/>
      <c r="BBU562" s="424"/>
      <c r="BBV562" s="424"/>
      <c r="BBW562" s="424"/>
      <c r="BBX562" s="424"/>
      <c r="BBY562" s="421"/>
      <c r="BBZ562" s="422"/>
      <c r="BCA562" s="422"/>
      <c r="BCB562" s="421"/>
      <c r="BCC562" s="422"/>
      <c r="BCD562" s="423"/>
      <c r="BCE562" s="424"/>
      <c r="BCF562" s="424"/>
      <c r="BCG562" s="424"/>
      <c r="BCH562" s="424"/>
      <c r="BCI562" s="424"/>
      <c r="BCJ562" s="424"/>
      <c r="BCK562" s="421"/>
      <c r="BCL562" s="422"/>
      <c r="BCM562" s="422"/>
      <c r="BCN562" s="421"/>
      <c r="BCO562" s="422"/>
      <c r="BCP562" s="423"/>
      <c r="BCQ562" s="424"/>
      <c r="BCR562" s="424"/>
      <c r="BCS562" s="424"/>
      <c r="BCT562" s="424"/>
      <c r="BCU562" s="424"/>
      <c r="BCV562" s="424"/>
      <c r="BCW562" s="421"/>
      <c r="BCX562" s="422"/>
      <c r="BCY562" s="422"/>
      <c r="BCZ562" s="421"/>
      <c r="BDA562" s="422"/>
      <c r="BDB562" s="423"/>
      <c r="BDC562" s="424"/>
      <c r="BDD562" s="424"/>
      <c r="BDE562" s="424"/>
      <c r="BDF562" s="424"/>
      <c r="BDG562" s="424"/>
      <c r="BDH562" s="424"/>
      <c r="BDI562" s="421"/>
      <c r="BDJ562" s="422"/>
      <c r="BDK562" s="422"/>
      <c r="BDL562" s="421"/>
      <c r="BDM562" s="422"/>
      <c r="BDN562" s="423"/>
      <c r="BDO562" s="424"/>
      <c r="BDP562" s="424"/>
      <c r="BDQ562" s="424"/>
      <c r="BDR562" s="424"/>
      <c r="BDS562" s="424"/>
      <c r="BDT562" s="424"/>
      <c r="BDU562" s="421"/>
      <c r="BDV562" s="422"/>
      <c r="BDW562" s="422"/>
      <c r="BDX562" s="421"/>
      <c r="BDY562" s="422"/>
      <c r="BDZ562" s="423"/>
      <c r="BEA562" s="424"/>
      <c r="BEB562" s="424"/>
      <c r="BEC562" s="424"/>
      <c r="BED562" s="424"/>
      <c r="BEE562" s="424"/>
      <c r="BEF562" s="424"/>
      <c r="BEG562" s="421"/>
      <c r="BEH562" s="422"/>
      <c r="BEI562" s="422"/>
      <c r="BEJ562" s="421"/>
      <c r="BEK562" s="422"/>
      <c r="BEL562" s="423"/>
      <c r="BEM562" s="424"/>
      <c r="BEN562" s="424"/>
      <c r="BEO562" s="424"/>
      <c r="BEP562" s="424"/>
      <c r="BEQ562" s="424"/>
      <c r="BER562" s="424"/>
      <c r="BES562" s="421"/>
      <c r="BET562" s="422"/>
      <c r="BEU562" s="422"/>
      <c r="BEV562" s="421"/>
      <c r="BEW562" s="422"/>
      <c r="BEX562" s="423"/>
      <c r="BEY562" s="424"/>
      <c r="BEZ562" s="424"/>
      <c r="BFA562" s="424"/>
      <c r="BFB562" s="424"/>
      <c r="BFC562" s="424"/>
      <c r="BFD562" s="424"/>
      <c r="BFE562" s="421"/>
      <c r="BFF562" s="422"/>
      <c r="BFG562" s="422"/>
      <c r="BFH562" s="421"/>
      <c r="BFI562" s="422"/>
      <c r="BFJ562" s="423"/>
      <c r="BFK562" s="424"/>
      <c r="BFL562" s="424"/>
      <c r="BFM562" s="424"/>
      <c r="BFN562" s="424"/>
      <c r="BFO562" s="424"/>
      <c r="BFP562" s="424"/>
      <c r="BFQ562" s="421"/>
      <c r="BFR562" s="422"/>
      <c r="BFS562" s="422"/>
      <c r="BFT562" s="421"/>
      <c r="BFU562" s="422"/>
      <c r="BFV562" s="423"/>
      <c r="BFW562" s="424"/>
      <c r="BFX562" s="424"/>
      <c r="BFY562" s="424"/>
      <c r="BFZ562" s="424"/>
      <c r="BGA562" s="424"/>
      <c r="BGB562" s="424"/>
      <c r="BGC562" s="421"/>
      <c r="BGD562" s="422"/>
      <c r="BGE562" s="422"/>
      <c r="BGF562" s="421"/>
      <c r="BGG562" s="422"/>
      <c r="BGH562" s="423"/>
      <c r="BGI562" s="424"/>
      <c r="BGJ562" s="424"/>
      <c r="BGK562" s="424"/>
      <c r="BGL562" s="424"/>
      <c r="BGM562" s="424"/>
      <c r="BGN562" s="424"/>
      <c r="BGO562" s="421"/>
      <c r="BGP562" s="422"/>
      <c r="BGQ562" s="422"/>
      <c r="BGR562" s="421"/>
      <c r="BGS562" s="422"/>
      <c r="BGT562" s="423"/>
      <c r="BGU562" s="424"/>
      <c r="BGV562" s="424"/>
      <c r="BGW562" s="424"/>
      <c r="BGX562" s="424"/>
      <c r="BGY562" s="424"/>
      <c r="BGZ562" s="424"/>
      <c r="BHA562" s="421"/>
      <c r="BHB562" s="422"/>
      <c r="BHC562" s="422"/>
      <c r="BHD562" s="421"/>
      <c r="BHE562" s="422"/>
      <c r="BHF562" s="423"/>
      <c r="BHG562" s="424"/>
      <c r="BHH562" s="424"/>
      <c r="BHI562" s="424"/>
      <c r="BHJ562" s="424"/>
      <c r="BHK562" s="424"/>
      <c r="BHL562" s="424"/>
      <c r="BHM562" s="421"/>
      <c r="BHN562" s="422"/>
      <c r="BHO562" s="422"/>
      <c r="BHP562" s="421"/>
      <c r="BHQ562" s="422"/>
      <c r="BHR562" s="423"/>
      <c r="BHS562" s="424"/>
      <c r="BHT562" s="424"/>
      <c r="BHU562" s="424"/>
      <c r="BHV562" s="424"/>
      <c r="BHW562" s="424"/>
      <c r="BHX562" s="424"/>
      <c r="BHY562" s="421"/>
      <c r="BHZ562" s="422"/>
      <c r="BIA562" s="422"/>
      <c r="BIB562" s="421"/>
      <c r="BIC562" s="422"/>
      <c r="BID562" s="423"/>
      <c r="BIE562" s="424"/>
      <c r="BIF562" s="424"/>
      <c r="BIG562" s="424"/>
      <c r="BIH562" s="424"/>
      <c r="BII562" s="424"/>
      <c r="BIJ562" s="424"/>
      <c r="BIK562" s="421"/>
      <c r="BIL562" s="422"/>
      <c r="BIM562" s="422"/>
      <c r="BIN562" s="421"/>
      <c r="BIO562" s="422"/>
      <c r="BIP562" s="423"/>
      <c r="BIQ562" s="424"/>
      <c r="BIR562" s="424"/>
      <c r="BIS562" s="424"/>
      <c r="BIT562" s="424"/>
      <c r="BIU562" s="424"/>
      <c r="BIV562" s="424"/>
      <c r="BIW562" s="421"/>
      <c r="BIX562" s="422"/>
      <c r="BIY562" s="422"/>
      <c r="BIZ562" s="421"/>
      <c r="BJA562" s="422"/>
      <c r="BJB562" s="423"/>
      <c r="BJC562" s="424"/>
      <c r="BJD562" s="424"/>
      <c r="BJE562" s="424"/>
      <c r="BJF562" s="424"/>
      <c r="BJG562" s="424"/>
      <c r="BJH562" s="424"/>
      <c r="BJI562" s="421"/>
      <c r="BJJ562" s="422"/>
      <c r="BJK562" s="422"/>
      <c r="BJL562" s="421"/>
      <c r="BJM562" s="422"/>
      <c r="BJN562" s="423"/>
      <c r="BJO562" s="424"/>
      <c r="BJP562" s="424"/>
      <c r="BJQ562" s="424"/>
      <c r="BJR562" s="424"/>
      <c r="BJS562" s="424"/>
      <c r="BJT562" s="424"/>
      <c r="BJU562" s="421"/>
      <c r="BJV562" s="422"/>
      <c r="BJW562" s="422"/>
      <c r="BJX562" s="421"/>
      <c r="BJY562" s="422"/>
      <c r="BJZ562" s="423"/>
      <c r="BKA562" s="424"/>
      <c r="BKB562" s="424"/>
      <c r="BKC562" s="424"/>
      <c r="BKD562" s="424"/>
      <c r="BKE562" s="424"/>
      <c r="BKF562" s="424"/>
      <c r="BKG562" s="421"/>
      <c r="BKH562" s="422"/>
      <c r="BKI562" s="422"/>
      <c r="BKJ562" s="421"/>
      <c r="BKK562" s="422"/>
      <c r="BKL562" s="423"/>
      <c r="BKM562" s="424"/>
      <c r="BKN562" s="424"/>
      <c r="BKO562" s="424"/>
      <c r="BKP562" s="424"/>
      <c r="BKQ562" s="424"/>
      <c r="BKR562" s="424"/>
      <c r="BKS562" s="421"/>
      <c r="BKT562" s="422"/>
      <c r="BKU562" s="422"/>
      <c r="BKV562" s="421"/>
      <c r="BKW562" s="422"/>
      <c r="BKX562" s="423"/>
      <c r="BKY562" s="424"/>
      <c r="BKZ562" s="424"/>
      <c r="BLA562" s="424"/>
      <c r="BLB562" s="424"/>
      <c r="BLC562" s="424"/>
      <c r="BLD562" s="424"/>
      <c r="BLE562" s="421"/>
      <c r="BLF562" s="422"/>
      <c r="BLG562" s="422"/>
      <c r="BLH562" s="421"/>
      <c r="BLI562" s="422"/>
      <c r="BLJ562" s="423"/>
      <c r="BLK562" s="424"/>
      <c r="BLL562" s="424"/>
      <c r="BLM562" s="424"/>
      <c r="BLN562" s="424"/>
      <c r="BLO562" s="424"/>
      <c r="BLP562" s="424"/>
      <c r="BLQ562" s="421"/>
      <c r="BLR562" s="422"/>
      <c r="BLS562" s="422"/>
      <c r="BLT562" s="421"/>
      <c r="BLU562" s="422"/>
      <c r="BLV562" s="423"/>
      <c r="BLW562" s="424"/>
      <c r="BLX562" s="424"/>
      <c r="BLY562" s="424"/>
      <c r="BLZ562" s="424"/>
      <c r="BMA562" s="424"/>
      <c r="BMB562" s="424"/>
      <c r="BMC562" s="421"/>
      <c r="BMD562" s="422"/>
      <c r="BME562" s="422"/>
      <c r="BMF562" s="421"/>
      <c r="BMG562" s="422"/>
      <c r="BMH562" s="423"/>
      <c r="BMI562" s="424"/>
      <c r="BMJ562" s="424"/>
      <c r="BMK562" s="424"/>
      <c r="BML562" s="424"/>
      <c r="BMM562" s="424"/>
      <c r="BMN562" s="424"/>
      <c r="BMO562" s="421"/>
      <c r="BMP562" s="422"/>
      <c r="BMQ562" s="422"/>
      <c r="BMR562" s="421"/>
      <c r="BMS562" s="422"/>
      <c r="BMT562" s="423"/>
      <c r="BMU562" s="424"/>
      <c r="BMV562" s="424"/>
      <c r="BMW562" s="424"/>
      <c r="BMX562" s="424"/>
      <c r="BMY562" s="424"/>
      <c r="BMZ562" s="424"/>
      <c r="BNA562" s="421"/>
      <c r="BNB562" s="422"/>
      <c r="BNC562" s="422"/>
      <c r="BND562" s="421"/>
      <c r="BNE562" s="422"/>
      <c r="BNF562" s="423"/>
      <c r="BNG562" s="424"/>
      <c r="BNH562" s="424"/>
      <c r="BNI562" s="424"/>
      <c r="BNJ562" s="424"/>
      <c r="BNK562" s="424"/>
      <c r="BNL562" s="424"/>
      <c r="BNM562" s="421"/>
      <c r="BNN562" s="422"/>
      <c r="BNO562" s="422"/>
      <c r="BNP562" s="421"/>
      <c r="BNQ562" s="422"/>
      <c r="BNR562" s="423"/>
      <c r="BNS562" s="424"/>
      <c r="BNT562" s="424"/>
      <c r="BNU562" s="424"/>
      <c r="BNV562" s="424"/>
      <c r="BNW562" s="424"/>
      <c r="BNX562" s="424"/>
      <c r="BNY562" s="421"/>
      <c r="BNZ562" s="422"/>
      <c r="BOA562" s="422"/>
      <c r="BOB562" s="421"/>
      <c r="BOC562" s="422"/>
      <c r="BOD562" s="423"/>
      <c r="BOE562" s="424"/>
      <c r="BOF562" s="424"/>
      <c r="BOG562" s="424"/>
      <c r="BOH562" s="424"/>
      <c r="BOI562" s="424"/>
      <c r="BOJ562" s="424"/>
      <c r="BOK562" s="421"/>
      <c r="BOL562" s="422"/>
      <c r="BOM562" s="422"/>
      <c r="BON562" s="421"/>
      <c r="BOO562" s="422"/>
      <c r="BOP562" s="423"/>
      <c r="BOQ562" s="424"/>
      <c r="BOR562" s="424"/>
      <c r="BOS562" s="424"/>
      <c r="BOT562" s="424"/>
      <c r="BOU562" s="424"/>
      <c r="BOV562" s="424"/>
      <c r="BOW562" s="421"/>
      <c r="BOX562" s="422"/>
      <c r="BOY562" s="422"/>
      <c r="BOZ562" s="421"/>
      <c r="BPA562" s="422"/>
      <c r="BPB562" s="423"/>
      <c r="BPC562" s="424"/>
      <c r="BPD562" s="424"/>
      <c r="BPE562" s="424"/>
      <c r="BPF562" s="424"/>
      <c r="BPG562" s="424"/>
      <c r="BPH562" s="424"/>
      <c r="BPI562" s="421"/>
      <c r="BPJ562" s="422"/>
      <c r="BPK562" s="422"/>
      <c r="BPL562" s="421"/>
      <c r="BPM562" s="422"/>
      <c r="BPN562" s="423"/>
      <c r="BPO562" s="424"/>
      <c r="BPP562" s="424"/>
      <c r="BPQ562" s="424"/>
      <c r="BPR562" s="424"/>
      <c r="BPS562" s="424"/>
      <c r="BPT562" s="424"/>
      <c r="BPU562" s="421"/>
      <c r="BPV562" s="422"/>
      <c r="BPW562" s="422"/>
      <c r="BPX562" s="421"/>
      <c r="BPY562" s="422"/>
      <c r="BPZ562" s="423"/>
      <c r="BQA562" s="424"/>
      <c r="BQB562" s="424"/>
      <c r="BQC562" s="424"/>
      <c r="BQD562" s="424"/>
      <c r="BQE562" s="424"/>
      <c r="BQF562" s="424"/>
      <c r="BQG562" s="421"/>
      <c r="BQH562" s="422"/>
      <c r="BQI562" s="422"/>
      <c r="BQJ562" s="421"/>
      <c r="BQK562" s="422"/>
      <c r="BQL562" s="423"/>
      <c r="BQM562" s="424"/>
      <c r="BQN562" s="424"/>
      <c r="BQO562" s="424"/>
      <c r="BQP562" s="424"/>
      <c r="BQQ562" s="424"/>
      <c r="BQR562" s="424"/>
      <c r="BQS562" s="421"/>
      <c r="BQT562" s="422"/>
      <c r="BQU562" s="422"/>
      <c r="BQV562" s="421"/>
      <c r="BQW562" s="422"/>
      <c r="BQX562" s="423"/>
      <c r="BQY562" s="424"/>
      <c r="BQZ562" s="424"/>
      <c r="BRA562" s="424"/>
      <c r="BRB562" s="424"/>
      <c r="BRC562" s="424"/>
      <c r="BRD562" s="424"/>
      <c r="BRE562" s="421"/>
      <c r="BRF562" s="422"/>
      <c r="BRG562" s="422"/>
      <c r="BRH562" s="421"/>
      <c r="BRI562" s="422"/>
      <c r="BRJ562" s="423"/>
      <c r="BRK562" s="424"/>
      <c r="BRL562" s="424"/>
      <c r="BRM562" s="424"/>
      <c r="BRN562" s="424"/>
      <c r="BRO562" s="424"/>
      <c r="BRP562" s="424"/>
      <c r="BRQ562" s="421"/>
      <c r="BRR562" s="422"/>
      <c r="BRS562" s="422"/>
      <c r="BRT562" s="421"/>
      <c r="BRU562" s="422"/>
      <c r="BRV562" s="423"/>
      <c r="BRW562" s="424"/>
      <c r="BRX562" s="424"/>
      <c r="BRY562" s="424"/>
      <c r="BRZ562" s="424"/>
      <c r="BSA562" s="424"/>
      <c r="BSB562" s="424"/>
      <c r="BSC562" s="421"/>
      <c r="BSD562" s="422"/>
      <c r="BSE562" s="422"/>
      <c r="BSF562" s="421"/>
      <c r="BSG562" s="422"/>
      <c r="BSH562" s="423"/>
      <c r="BSI562" s="424"/>
      <c r="BSJ562" s="424"/>
      <c r="BSK562" s="424"/>
      <c r="BSL562" s="424"/>
      <c r="BSM562" s="424"/>
      <c r="BSN562" s="424"/>
      <c r="BSO562" s="421"/>
      <c r="BSP562" s="422"/>
      <c r="BSQ562" s="422"/>
      <c r="BSR562" s="421"/>
      <c r="BSS562" s="422"/>
      <c r="BST562" s="423"/>
      <c r="BSU562" s="424"/>
      <c r="BSV562" s="424"/>
      <c r="BSW562" s="424"/>
      <c r="BSX562" s="424"/>
      <c r="BSY562" s="424"/>
      <c r="BSZ562" s="424"/>
      <c r="BTA562" s="421"/>
      <c r="BTB562" s="422"/>
      <c r="BTC562" s="422"/>
      <c r="BTD562" s="421"/>
      <c r="BTE562" s="422"/>
      <c r="BTF562" s="423"/>
      <c r="BTG562" s="424"/>
      <c r="BTH562" s="424"/>
      <c r="BTI562" s="424"/>
      <c r="BTJ562" s="424"/>
      <c r="BTK562" s="424"/>
      <c r="BTL562" s="424"/>
      <c r="BTM562" s="421"/>
      <c r="BTN562" s="422"/>
      <c r="BTO562" s="422"/>
      <c r="BTP562" s="421"/>
      <c r="BTQ562" s="422"/>
      <c r="BTR562" s="423"/>
      <c r="BTS562" s="424"/>
      <c r="BTT562" s="424"/>
      <c r="BTU562" s="424"/>
      <c r="BTV562" s="424"/>
      <c r="BTW562" s="424"/>
      <c r="BTX562" s="424"/>
      <c r="BTY562" s="421"/>
      <c r="BTZ562" s="422"/>
      <c r="BUA562" s="422"/>
      <c r="BUB562" s="421"/>
      <c r="BUC562" s="422"/>
      <c r="BUD562" s="423"/>
      <c r="BUE562" s="424"/>
      <c r="BUF562" s="424"/>
      <c r="BUG562" s="424"/>
      <c r="BUH562" s="424"/>
      <c r="BUI562" s="424"/>
      <c r="BUJ562" s="424"/>
      <c r="BUK562" s="421"/>
      <c r="BUL562" s="422"/>
      <c r="BUM562" s="422"/>
      <c r="BUN562" s="421"/>
      <c r="BUO562" s="422"/>
      <c r="BUP562" s="423"/>
      <c r="BUQ562" s="424"/>
      <c r="BUR562" s="424"/>
      <c r="BUS562" s="424"/>
      <c r="BUT562" s="424"/>
      <c r="BUU562" s="424"/>
      <c r="BUV562" s="424"/>
      <c r="BUW562" s="421"/>
      <c r="BUX562" s="422"/>
      <c r="BUY562" s="422"/>
      <c r="BUZ562" s="421"/>
      <c r="BVA562" s="422"/>
      <c r="BVB562" s="423"/>
      <c r="BVC562" s="424"/>
      <c r="BVD562" s="424"/>
      <c r="BVE562" s="424"/>
      <c r="BVF562" s="424"/>
      <c r="BVG562" s="424"/>
      <c r="BVH562" s="424"/>
      <c r="BVI562" s="421"/>
      <c r="BVJ562" s="422"/>
      <c r="BVK562" s="422"/>
      <c r="BVL562" s="421"/>
      <c r="BVM562" s="422"/>
      <c r="BVN562" s="423"/>
      <c r="BVO562" s="424"/>
      <c r="BVP562" s="424"/>
      <c r="BVQ562" s="424"/>
      <c r="BVR562" s="424"/>
      <c r="BVS562" s="424"/>
      <c r="BVT562" s="424"/>
      <c r="BVU562" s="421"/>
      <c r="BVV562" s="422"/>
      <c r="BVW562" s="422"/>
      <c r="BVX562" s="421"/>
      <c r="BVY562" s="422"/>
      <c r="BVZ562" s="423"/>
      <c r="BWA562" s="424"/>
      <c r="BWB562" s="424"/>
      <c r="BWC562" s="424"/>
      <c r="BWD562" s="424"/>
      <c r="BWE562" s="424"/>
      <c r="BWF562" s="424"/>
      <c r="BWG562" s="421"/>
      <c r="BWH562" s="422"/>
      <c r="BWI562" s="422"/>
      <c r="BWJ562" s="421"/>
      <c r="BWK562" s="422"/>
      <c r="BWL562" s="423"/>
      <c r="BWM562" s="424"/>
      <c r="BWN562" s="424"/>
      <c r="BWO562" s="424"/>
      <c r="BWP562" s="424"/>
      <c r="BWQ562" s="424"/>
      <c r="BWR562" s="424"/>
      <c r="BWS562" s="421"/>
      <c r="BWT562" s="422"/>
      <c r="BWU562" s="422"/>
      <c r="BWV562" s="421"/>
      <c r="BWW562" s="422"/>
      <c r="BWX562" s="423"/>
      <c r="BWY562" s="424"/>
      <c r="BWZ562" s="424"/>
      <c r="BXA562" s="424"/>
      <c r="BXB562" s="424"/>
      <c r="BXC562" s="424"/>
      <c r="BXD562" s="424"/>
      <c r="BXE562" s="421"/>
      <c r="BXF562" s="422"/>
      <c r="BXG562" s="422"/>
      <c r="BXH562" s="421"/>
      <c r="BXI562" s="422"/>
      <c r="BXJ562" s="423"/>
      <c r="BXK562" s="424"/>
      <c r="BXL562" s="424"/>
      <c r="BXM562" s="424"/>
      <c r="BXN562" s="424"/>
      <c r="BXO562" s="424"/>
      <c r="BXP562" s="424"/>
      <c r="BXQ562" s="421"/>
      <c r="BXR562" s="422"/>
      <c r="BXS562" s="422"/>
      <c r="BXT562" s="421"/>
      <c r="BXU562" s="422"/>
      <c r="BXV562" s="423"/>
      <c r="BXW562" s="424"/>
      <c r="BXX562" s="424"/>
      <c r="BXY562" s="424"/>
      <c r="BXZ562" s="424"/>
      <c r="BYA562" s="424"/>
      <c r="BYB562" s="424"/>
      <c r="BYC562" s="421"/>
      <c r="BYD562" s="422"/>
      <c r="BYE562" s="422"/>
      <c r="BYF562" s="421"/>
      <c r="BYG562" s="422"/>
      <c r="BYH562" s="423"/>
      <c r="BYI562" s="424"/>
      <c r="BYJ562" s="424"/>
      <c r="BYK562" s="424"/>
      <c r="BYL562" s="424"/>
      <c r="BYM562" s="424"/>
      <c r="BYN562" s="424"/>
      <c r="BYO562" s="421"/>
      <c r="BYP562" s="422"/>
      <c r="BYQ562" s="422"/>
      <c r="BYR562" s="421"/>
      <c r="BYS562" s="422"/>
      <c r="BYT562" s="423"/>
      <c r="BYU562" s="424"/>
      <c r="BYV562" s="424"/>
      <c r="BYW562" s="424"/>
      <c r="BYX562" s="424"/>
      <c r="BYY562" s="424"/>
      <c r="BYZ562" s="424"/>
      <c r="BZA562" s="421"/>
      <c r="BZB562" s="422"/>
      <c r="BZC562" s="422"/>
      <c r="BZD562" s="421"/>
      <c r="BZE562" s="422"/>
      <c r="BZF562" s="423"/>
      <c r="BZG562" s="424"/>
      <c r="BZH562" s="424"/>
      <c r="BZI562" s="424"/>
      <c r="BZJ562" s="424"/>
      <c r="BZK562" s="424"/>
      <c r="BZL562" s="424"/>
      <c r="BZM562" s="421"/>
      <c r="BZN562" s="422"/>
      <c r="BZO562" s="422"/>
      <c r="BZP562" s="421"/>
      <c r="BZQ562" s="422"/>
      <c r="BZR562" s="423"/>
      <c r="BZS562" s="424"/>
      <c r="BZT562" s="424"/>
      <c r="BZU562" s="424"/>
      <c r="BZV562" s="424"/>
      <c r="BZW562" s="424"/>
      <c r="BZX562" s="424"/>
      <c r="BZY562" s="421"/>
      <c r="BZZ562" s="422"/>
      <c r="CAA562" s="422"/>
      <c r="CAB562" s="421"/>
      <c r="CAC562" s="422"/>
      <c r="CAD562" s="423"/>
      <c r="CAE562" s="424"/>
      <c r="CAF562" s="424"/>
      <c r="CAG562" s="424"/>
      <c r="CAH562" s="424"/>
      <c r="CAI562" s="424"/>
      <c r="CAJ562" s="424"/>
      <c r="CAK562" s="421"/>
      <c r="CAL562" s="422"/>
      <c r="CAM562" s="422"/>
      <c r="CAN562" s="421"/>
      <c r="CAO562" s="422"/>
      <c r="CAP562" s="423"/>
      <c r="CAQ562" s="424"/>
      <c r="CAR562" s="424"/>
      <c r="CAS562" s="424"/>
      <c r="CAT562" s="424"/>
      <c r="CAU562" s="424"/>
      <c r="CAV562" s="424"/>
      <c r="CAW562" s="421"/>
      <c r="CAX562" s="422"/>
      <c r="CAY562" s="422"/>
      <c r="CAZ562" s="421"/>
      <c r="CBA562" s="422"/>
      <c r="CBB562" s="423"/>
      <c r="CBC562" s="424"/>
      <c r="CBD562" s="424"/>
      <c r="CBE562" s="424"/>
      <c r="CBF562" s="424"/>
      <c r="CBG562" s="424"/>
      <c r="CBH562" s="424"/>
      <c r="CBI562" s="421"/>
      <c r="CBJ562" s="422"/>
      <c r="CBK562" s="422"/>
      <c r="CBL562" s="421"/>
      <c r="CBM562" s="422"/>
      <c r="CBN562" s="423"/>
      <c r="CBO562" s="424"/>
      <c r="CBP562" s="424"/>
      <c r="CBQ562" s="424"/>
      <c r="CBR562" s="424"/>
      <c r="CBS562" s="424"/>
      <c r="CBT562" s="424"/>
      <c r="CBU562" s="421"/>
      <c r="CBV562" s="422"/>
      <c r="CBW562" s="422"/>
      <c r="CBX562" s="421"/>
      <c r="CBY562" s="422"/>
      <c r="CBZ562" s="423"/>
      <c r="CCA562" s="424"/>
      <c r="CCB562" s="424"/>
      <c r="CCC562" s="424"/>
      <c r="CCD562" s="424"/>
      <c r="CCE562" s="424"/>
      <c r="CCF562" s="424"/>
      <c r="CCG562" s="421"/>
      <c r="CCH562" s="422"/>
      <c r="CCI562" s="422"/>
      <c r="CCJ562" s="421"/>
      <c r="CCK562" s="422"/>
      <c r="CCL562" s="423"/>
      <c r="CCM562" s="424"/>
      <c r="CCN562" s="424"/>
      <c r="CCO562" s="424"/>
      <c r="CCP562" s="424"/>
      <c r="CCQ562" s="424"/>
      <c r="CCR562" s="424"/>
      <c r="CCS562" s="421"/>
      <c r="CCT562" s="422"/>
      <c r="CCU562" s="422"/>
      <c r="CCV562" s="421"/>
      <c r="CCW562" s="422"/>
      <c r="CCX562" s="423"/>
      <c r="CCY562" s="424"/>
      <c r="CCZ562" s="424"/>
      <c r="CDA562" s="424"/>
      <c r="CDB562" s="424"/>
      <c r="CDC562" s="424"/>
      <c r="CDD562" s="424"/>
      <c r="CDE562" s="421"/>
      <c r="CDF562" s="422"/>
      <c r="CDG562" s="422"/>
      <c r="CDH562" s="421"/>
      <c r="CDI562" s="422"/>
      <c r="CDJ562" s="423"/>
      <c r="CDK562" s="424"/>
      <c r="CDL562" s="424"/>
      <c r="CDM562" s="424"/>
      <c r="CDN562" s="424"/>
      <c r="CDO562" s="424"/>
      <c r="CDP562" s="424"/>
      <c r="CDQ562" s="421"/>
      <c r="CDR562" s="422"/>
      <c r="CDS562" s="422"/>
      <c r="CDT562" s="421"/>
      <c r="CDU562" s="422"/>
      <c r="CDV562" s="423"/>
      <c r="CDW562" s="424"/>
      <c r="CDX562" s="424"/>
      <c r="CDY562" s="424"/>
      <c r="CDZ562" s="424"/>
      <c r="CEA562" s="424"/>
      <c r="CEB562" s="424"/>
      <c r="CEC562" s="421"/>
      <c r="CED562" s="422"/>
      <c r="CEE562" s="422"/>
      <c r="CEF562" s="421"/>
      <c r="CEG562" s="422"/>
      <c r="CEH562" s="423"/>
      <c r="CEI562" s="424"/>
      <c r="CEJ562" s="424"/>
      <c r="CEK562" s="424"/>
      <c r="CEL562" s="424"/>
      <c r="CEM562" s="424"/>
      <c r="CEN562" s="424"/>
      <c r="CEO562" s="421"/>
      <c r="CEP562" s="422"/>
      <c r="CEQ562" s="422"/>
      <c r="CER562" s="421"/>
      <c r="CES562" s="422"/>
      <c r="CET562" s="423"/>
      <c r="CEU562" s="424"/>
      <c r="CEV562" s="424"/>
      <c r="CEW562" s="424"/>
      <c r="CEX562" s="424"/>
      <c r="CEY562" s="424"/>
      <c r="CEZ562" s="424"/>
      <c r="CFA562" s="421"/>
      <c r="CFB562" s="422"/>
      <c r="CFC562" s="422"/>
      <c r="CFD562" s="421"/>
      <c r="CFE562" s="422"/>
      <c r="CFF562" s="423"/>
      <c r="CFG562" s="424"/>
      <c r="CFH562" s="424"/>
      <c r="CFI562" s="424"/>
      <c r="CFJ562" s="424"/>
      <c r="CFK562" s="424"/>
      <c r="CFL562" s="424"/>
      <c r="CFM562" s="421"/>
      <c r="CFN562" s="422"/>
      <c r="CFO562" s="422"/>
      <c r="CFP562" s="421"/>
      <c r="CFQ562" s="422"/>
      <c r="CFR562" s="423"/>
      <c r="CFS562" s="424"/>
      <c r="CFT562" s="424"/>
      <c r="CFU562" s="424"/>
      <c r="CFV562" s="424"/>
      <c r="CFW562" s="424"/>
      <c r="CFX562" s="424"/>
      <c r="CFY562" s="421"/>
      <c r="CFZ562" s="422"/>
      <c r="CGA562" s="422"/>
      <c r="CGB562" s="421"/>
      <c r="CGC562" s="422"/>
      <c r="CGD562" s="423"/>
      <c r="CGE562" s="424"/>
      <c r="CGF562" s="424"/>
      <c r="CGG562" s="424"/>
      <c r="CGH562" s="424"/>
      <c r="CGI562" s="424"/>
      <c r="CGJ562" s="424"/>
      <c r="CGK562" s="421"/>
      <c r="CGL562" s="422"/>
      <c r="CGM562" s="422"/>
      <c r="CGN562" s="421"/>
      <c r="CGO562" s="422"/>
      <c r="CGP562" s="423"/>
      <c r="CGQ562" s="424"/>
      <c r="CGR562" s="424"/>
      <c r="CGS562" s="424"/>
      <c r="CGT562" s="424"/>
      <c r="CGU562" s="424"/>
      <c r="CGV562" s="424"/>
      <c r="CGW562" s="421"/>
      <c r="CGX562" s="422"/>
      <c r="CGY562" s="422"/>
      <c r="CGZ562" s="421"/>
      <c r="CHA562" s="422"/>
      <c r="CHB562" s="423"/>
      <c r="CHC562" s="424"/>
      <c r="CHD562" s="424"/>
      <c r="CHE562" s="424"/>
      <c r="CHF562" s="424"/>
      <c r="CHG562" s="424"/>
      <c r="CHH562" s="424"/>
      <c r="CHI562" s="421"/>
      <c r="CHJ562" s="422"/>
      <c r="CHK562" s="422"/>
      <c r="CHL562" s="421"/>
      <c r="CHM562" s="422"/>
      <c r="CHN562" s="423"/>
      <c r="CHO562" s="424"/>
      <c r="CHP562" s="424"/>
      <c r="CHQ562" s="424"/>
      <c r="CHR562" s="424"/>
      <c r="CHS562" s="424"/>
      <c r="CHT562" s="424"/>
      <c r="CHU562" s="421"/>
      <c r="CHV562" s="422"/>
      <c r="CHW562" s="422"/>
      <c r="CHX562" s="421"/>
      <c r="CHY562" s="422"/>
      <c r="CHZ562" s="423"/>
      <c r="CIA562" s="424"/>
      <c r="CIB562" s="424"/>
      <c r="CIC562" s="424"/>
      <c r="CID562" s="424"/>
      <c r="CIE562" s="424"/>
      <c r="CIF562" s="424"/>
      <c r="CIG562" s="421"/>
      <c r="CIH562" s="422"/>
      <c r="CII562" s="422"/>
      <c r="CIJ562" s="421"/>
      <c r="CIK562" s="422"/>
      <c r="CIL562" s="423"/>
      <c r="CIM562" s="424"/>
      <c r="CIN562" s="424"/>
      <c r="CIO562" s="424"/>
      <c r="CIP562" s="424"/>
      <c r="CIQ562" s="424"/>
      <c r="CIR562" s="424"/>
      <c r="CIS562" s="421"/>
      <c r="CIT562" s="422"/>
      <c r="CIU562" s="422"/>
      <c r="CIV562" s="421"/>
      <c r="CIW562" s="422"/>
      <c r="CIX562" s="423"/>
      <c r="CIY562" s="424"/>
      <c r="CIZ562" s="424"/>
      <c r="CJA562" s="424"/>
      <c r="CJB562" s="424"/>
      <c r="CJC562" s="424"/>
      <c r="CJD562" s="424"/>
      <c r="CJE562" s="421"/>
      <c r="CJF562" s="422"/>
      <c r="CJG562" s="422"/>
      <c r="CJH562" s="421"/>
      <c r="CJI562" s="422"/>
      <c r="CJJ562" s="423"/>
      <c r="CJK562" s="424"/>
      <c r="CJL562" s="424"/>
      <c r="CJM562" s="424"/>
      <c r="CJN562" s="424"/>
      <c r="CJO562" s="424"/>
      <c r="CJP562" s="424"/>
      <c r="CJQ562" s="421"/>
      <c r="CJR562" s="422"/>
      <c r="CJS562" s="422"/>
      <c r="CJT562" s="421"/>
      <c r="CJU562" s="422"/>
      <c r="CJV562" s="423"/>
      <c r="CJW562" s="424"/>
      <c r="CJX562" s="424"/>
      <c r="CJY562" s="424"/>
      <c r="CJZ562" s="424"/>
      <c r="CKA562" s="424"/>
      <c r="CKB562" s="424"/>
      <c r="CKC562" s="421"/>
      <c r="CKD562" s="422"/>
      <c r="CKE562" s="422"/>
      <c r="CKF562" s="421"/>
      <c r="CKG562" s="422"/>
      <c r="CKH562" s="423"/>
      <c r="CKI562" s="424"/>
      <c r="CKJ562" s="424"/>
      <c r="CKK562" s="424"/>
      <c r="CKL562" s="424"/>
      <c r="CKM562" s="424"/>
      <c r="CKN562" s="424"/>
      <c r="CKO562" s="421"/>
      <c r="CKP562" s="422"/>
      <c r="CKQ562" s="422"/>
      <c r="CKR562" s="421"/>
      <c r="CKS562" s="422"/>
      <c r="CKT562" s="423"/>
      <c r="CKU562" s="424"/>
      <c r="CKV562" s="424"/>
      <c r="CKW562" s="424"/>
      <c r="CKX562" s="424"/>
      <c r="CKY562" s="424"/>
      <c r="CKZ562" s="424"/>
      <c r="CLA562" s="421"/>
      <c r="CLB562" s="422"/>
      <c r="CLC562" s="422"/>
      <c r="CLD562" s="421"/>
      <c r="CLE562" s="422"/>
      <c r="CLF562" s="423"/>
      <c r="CLG562" s="424"/>
      <c r="CLH562" s="424"/>
      <c r="CLI562" s="424"/>
      <c r="CLJ562" s="424"/>
      <c r="CLK562" s="424"/>
      <c r="CLL562" s="424"/>
      <c r="CLM562" s="421"/>
      <c r="CLN562" s="422"/>
      <c r="CLO562" s="422"/>
      <c r="CLP562" s="421"/>
      <c r="CLQ562" s="422"/>
      <c r="CLR562" s="423"/>
      <c r="CLS562" s="424"/>
      <c r="CLT562" s="424"/>
      <c r="CLU562" s="424"/>
      <c r="CLV562" s="424"/>
      <c r="CLW562" s="424"/>
      <c r="CLX562" s="424"/>
      <c r="CLY562" s="421"/>
      <c r="CLZ562" s="422"/>
      <c r="CMA562" s="422"/>
      <c r="CMB562" s="421"/>
      <c r="CMC562" s="422"/>
      <c r="CMD562" s="423"/>
      <c r="CME562" s="424"/>
      <c r="CMF562" s="424"/>
      <c r="CMG562" s="424"/>
      <c r="CMH562" s="424"/>
      <c r="CMI562" s="424"/>
      <c r="CMJ562" s="424"/>
      <c r="CMK562" s="421"/>
      <c r="CML562" s="422"/>
      <c r="CMM562" s="422"/>
      <c r="CMN562" s="421"/>
      <c r="CMO562" s="422"/>
      <c r="CMP562" s="423"/>
      <c r="CMQ562" s="424"/>
      <c r="CMR562" s="424"/>
      <c r="CMS562" s="424"/>
      <c r="CMT562" s="424"/>
      <c r="CMU562" s="424"/>
      <c r="CMV562" s="424"/>
      <c r="CMW562" s="421"/>
      <c r="CMX562" s="422"/>
      <c r="CMY562" s="422"/>
      <c r="CMZ562" s="421"/>
      <c r="CNA562" s="422"/>
      <c r="CNB562" s="423"/>
      <c r="CNC562" s="424"/>
      <c r="CND562" s="424"/>
      <c r="CNE562" s="424"/>
      <c r="CNF562" s="424"/>
      <c r="CNG562" s="424"/>
      <c r="CNH562" s="424"/>
      <c r="CNI562" s="421"/>
      <c r="CNJ562" s="422"/>
      <c r="CNK562" s="422"/>
      <c r="CNL562" s="421"/>
      <c r="CNM562" s="422"/>
      <c r="CNN562" s="423"/>
      <c r="CNO562" s="424"/>
      <c r="CNP562" s="424"/>
      <c r="CNQ562" s="424"/>
      <c r="CNR562" s="424"/>
      <c r="CNS562" s="424"/>
      <c r="CNT562" s="424"/>
      <c r="CNU562" s="421"/>
      <c r="CNV562" s="422"/>
      <c r="CNW562" s="422"/>
      <c r="CNX562" s="421"/>
      <c r="CNY562" s="422"/>
      <c r="CNZ562" s="423"/>
      <c r="COA562" s="424"/>
      <c r="COB562" s="424"/>
      <c r="COC562" s="424"/>
      <c r="COD562" s="424"/>
      <c r="COE562" s="424"/>
      <c r="COF562" s="424"/>
      <c r="COG562" s="421"/>
      <c r="COH562" s="422"/>
      <c r="COI562" s="422"/>
      <c r="COJ562" s="421"/>
      <c r="COK562" s="422"/>
      <c r="COL562" s="423"/>
      <c r="COM562" s="424"/>
      <c r="CON562" s="424"/>
      <c r="COO562" s="424"/>
      <c r="COP562" s="424"/>
      <c r="COQ562" s="424"/>
      <c r="COR562" s="424"/>
      <c r="COS562" s="421"/>
      <c r="COT562" s="422"/>
      <c r="COU562" s="422"/>
      <c r="COV562" s="421"/>
      <c r="COW562" s="422"/>
      <c r="COX562" s="423"/>
      <c r="COY562" s="424"/>
      <c r="COZ562" s="424"/>
      <c r="CPA562" s="424"/>
      <c r="CPB562" s="424"/>
      <c r="CPC562" s="424"/>
      <c r="CPD562" s="424"/>
      <c r="CPE562" s="421"/>
      <c r="CPF562" s="422"/>
      <c r="CPG562" s="422"/>
      <c r="CPH562" s="421"/>
      <c r="CPI562" s="422"/>
      <c r="CPJ562" s="423"/>
      <c r="CPK562" s="424"/>
      <c r="CPL562" s="424"/>
      <c r="CPM562" s="424"/>
      <c r="CPN562" s="424"/>
      <c r="CPO562" s="424"/>
      <c r="CPP562" s="424"/>
      <c r="CPQ562" s="421"/>
      <c r="CPR562" s="422"/>
      <c r="CPS562" s="422"/>
      <c r="CPT562" s="421"/>
      <c r="CPU562" s="422"/>
      <c r="CPV562" s="423"/>
      <c r="CPW562" s="424"/>
      <c r="CPX562" s="424"/>
      <c r="CPY562" s="424"/>
      <c r="CPZ562" s="424"/>
      <c r="CQA562" s="424"/>
      <c r="CQB562" s="424"/>
      <c r="CQC562" s="421"/>
      <c r="CQD562" s="422"/>
      <c r="CQE562" s="422"/>
      <c r="CQF562" s="421"/>
      <c r="CQG562" s="422"/>
      <c r="CQH562" s="423"/>
      <c r="CQI562" s="424"/>
      <c r="CQJ562" s="424"/>
      <c r="CQK562" s="424"/>
      <c r="CQL562" s="424"/>
      <c r="CQM562" s="424"/>
      <c r="CQN562" s="424"/>
      <c r="CQO562" s="421"/>
      <c r="CQP562" s="422"/>
      <c r="CQQ562" s="422"/>
      <c r="CQR562" s="421"/>
      <c r="CQS562" s="422"/>
      <c r="CQT562" s="423"/>
      <c r="CQU562" s="424"/>
      <c r="CQV562" s="424"/>
      <c r="CQW562" s="424"/>
      <c r="CQX562" s="424"/>
      <c r="CQY562" s="424"/>
      <c r="CQZ562" s="424"/>
      <c r="CRA562" s="421"/>
      <c r="CRB562" s="422"/>
      <c r="CRC562" s="422"/>
      <c r="CRD562" s="421"/>
      <c r="CRE562" s="422"/>
      <c r="CRF562" s="423"/>
      <c r="CRG562" s="424"/>
      <c r="CRH562" s="424"/>
      <c r="CRI562" s="424"/>
      <c r="CRJ562" s="424"/>
      <c r="CRK562" s="424"/>
      <c r="CRL562" s="424"/>
      <c r="CRM562" s="421"/>
      <c r="CRN562" s="422"/>
      <c r="CRO562" s="422"/>
      <c r="CRP562" s="421"/>
      <c r="CRQ562" s="422"/>
      <c r="CRR562" s="423"/>
      <c r="CRS562" s="424"/>
      <c r="CRT562" s="424"/>
      <c r="CRU562" s="424"/>
      <c r="CRV562" s="424"/>
      <c r="CRW562" s="424"/>
      <c r="CRX562" s="424"/>
      <c r="CRY562" s="421"/>
      <c r="CRZ562" s="422"/>
      <c r="CSA562" s="422"/>
      <c r="CSB562" s="421"/>
      <c r="CSC562" s="422"/>
      <c r="CSD562" s="423"/>
      <c r="CSE562" s="424"/>
      <c r="CSF562" s="424"/>
      <c r="CSG562" s="424"/>
      <c r="CSH562" s="424"/>
      <c r="CSI562" s="424"/>
      <c r="CSJ562" s="424"/>
      <c r="CSK562" s="421"/>
      <c r="CSL562" s="422"/>
      <c r="CSM562" s="422"/>
      <c r="CSN562" s="421"/>
      <c r="CSO562" s="422"/>
      <c r="CSP562" s="423"/>
      <c r="CSQ562" s="424"/>
      <c r="CSR562" s="424"/>
      <c r="CSS562" s="424"/>
      <c r="CST562" s="424"/>
      <c r="CSU562" s="424"/>
      <c r="CSV562" s="424"/>
      <c r="CSW562" s="421"/>
      <c r="CSX562" s="422"/>
      <c r="CSY562" s="422"/>
      <c r="CSZ562" s="421"/>
      <c r="CTA562" s="422"/>
      <c r="CTB562" s="423"/>
      <c r="CTC562" s="424"/>
      <c r="CTD562" s="424"/>
      <c r="CTE562" s="424"/>
      <c r="CTF562" s="424"/>
      <c r="CTG562" s="424"/>
      <c r="CTH562" s="424"/>
      <c r="CTI562" s="421"/>
      <c r="CTJ562" s="422"/>
      <c r="CTK562" s="422"/>
      <c r="CTL562" s="421"/>
      <c r="CTM562" s="422"/>
      <c r="CTN562" s="423"/>
      <c r="CTO562" s="424"/>
      <c r="CTP562" s="424"/>
      <c r="CTQ562" s="424"/>
      <c r="CTR562" s="424"/>
      <c r="CTS562" s="424"/>
      <c r="CTT562" s="424"/>
      <c r="CTU562" s="421"/>
      <c r="CTV562" s="422"/>
      <c r="CTW562" s="422"/>
      <c r="CTX562" s="421"/>
      <c r="CTY562" s="422"/>
      <c r="CTZ562" s="423"/>
      <c r="CUA562" s="424"/>
      <c r="CUB562" s="424"/>
      <c r="CUC562" s="424"/>
      <c r="CUD562" s="424"/>
      <c r="CUE562" s="424"/>
      <c r="CUF562" s="424"/>
      <c r="CUG562" s="421"/>
      <c r="CUH562" s="422"/>
      <c r="CUI562" s="422"/>
      <c r="CUJ562" s="421"/>
      <c r="CUK562" s="422"/>
      <c r="CUL562" s="423"/>
      <c r="CUM562" s="424"/>
      <c r="CUN562" s="424"/>
      <c r="CUO562" s="424"/>
      <c r="CUP562" s="424"/>
      <c r="CUQ562" s="424"/>
      <c r="CUR562" s="424"/>
      <c r="CUS562" s="421"/>
      <c r="CUT562" s="422"/>
      <c r="CUU562" s="422"/>
      <c r="CUV562" s="421"/>
      <c r="CUW562" s="422"/>
      <c r="CUX562" s="423"/>
      <c r="CUY562" s="424"/>
      <c r="CUZ562" s="424"/>
      <c r="CVA562" s="424"/>
      <c r="CVB562" s="424"/>
      <c r="CVC562" s="424"/>
      <c r="CVD562" s="424"/>
      <c r="CVE562" s="421"/>
      <c r="CVF562" s="422"/>
      <c r="CVG562" s="422"/>
      <c r="CVH562" s="421"/>
      <c r="CVI562" s="422"/>
      <c r="CVJ562" s="423"/>
      <c r="CVK562" s="424"/>
      <c r="CVL562" s="424"/>
      <c r="CVM562" s="424"/>
      <c r="CVN562" s="424"/>
      <c r="CVO562" s="424"/>
      <c r="CVP562" s="424"/>
      <c r="CVQ562" s="421"/>
      <c r="CVR562" s="422"/>
      <c r="CVS562" s="422"/>
      <c r="CVT562" s="421"/>
      <c r="CVU562" s="422"/>
      <c r="CVV562" s="423"/>
      <c r="CVW562" s="424"/>
      <c r="CVX562" s="424"/>
      <c r="CVY562" s="424"/>
      <c r="CVZ562" s="424"/>
      <c r="CWA562" s="424"/>
      <c r="CWB562" s="424"/>
      <c r="CWC562" s="421"/>
      <c r="CWD562" s="422"/>
      <c r="CWE562" s="422"/>
      <c r="CWF562" s="421"/>
      <c r="CWG562" s="422"/>
      <c r="CWH562" s="423"/>
      <c r="CWI562" s="424"/>
      <c r="CWJ562" s="424"/>
      <c r="CWK562" s="424"/>
      <c r="CWL562" s="424"/>
      <c r="CWM562" s="424"/>
      <c r="CWN562" s="424"/>
      <c r="CWO562" s="421"/>
      <c r="CWP562" s="422"/>
      <c r="CWQ562" s="422"/>
      <c r="CWR562" s="421"/>
      <c r="CWS562" s="422"/>
      <c r="CWT562" s="423"/>
      <c r="CWU562" s="424"/>
      <c r="CWV562" s="424"/>
      <c r="CWW562" s="424"/>
      <c r="CWX562" s="424"/>
      <c r="CWY562" s="424"/>
      <c r="CWZ562" s="424"/>
      <c r="CXA562" s="421"/>
      <c r="CXB562" s="422"/>
      <c r="CXC562" s="422"/>
      <c r="CXD562" s="421"/>
      <c r="CXE562" s="422"/>
      <c r="CXF562" s="423"/>
      <c r="CXG562" s="424"/>
      <c r="CXH562" s="424"/>
      <c r="CXI562" s="424"/>
      <c r="CXJ562" s="424"/>
      <c r="CXK562" s="424"/>
      <c r="CXL562" s="424"/>
      <c r="CXM562" s="421"/>
      <c r="CXN562" s="422"/>
      <c r="CXO562" s="422"/>
      <c r="CXP562" s="421"/>
      <c r="CXQ562" s="422"/>
      <c r="CXR562" s="423"/>
      <c r="CXS562" s="424"/>
      <c r="CXT562" s="424"/>
      <c r="CXU562" s="424"/>
      <c r="CXV562" s="424"/>
      <c r="CXW562" s="424"/>
      <c r="CXX562" s="424"/>
      <c r="CXY562" s="421"/>
      <c r="CXZ562" s="422"/>
      <c r="CYA562" s="422"/>
      <c r="CYB562" s="421"/>
      <c r="CYC562" s="422"/>
      <c r="CYD562" s="423"/>
      <c r="CYE562" s="424"/>
      <c r="CYF562" s="424"/>
      <c r="CYG562" s="424"/>
      <c r="CYH562" s="424"/>
      <c r="CYI562" s="424"/>
      <c r="CYJ562" s="424"/>
      <c r="CYK562" s="421"/>
      <c r="CYL562" s="422"/>
      <c r="CYM562" s="422"/>
      <c r="CYN562" s="421"/>
      <c r="CYO562" s="422"/>
      <c r="CYP562" s="423"/>
      <c r="CYQ562" s="424"/>
      <c r="CYR562" s="424"/>
      <c r="CYS562" s="424"/>
      <c r="CYT562" s="424"/>
      <c r="CYU562" s="424"/>
      <c r="CYV562" s="424"/>
      <c r="CYW562" s="421"/>
      <c r="CYX562" s="422"/>
      <c r="CYY562" s="422"/>
      <c r="CYZ562" s="421"/>
      <c r="CZA562" s="422"/>
      <c r="CZB562" s="423"/>
      <c r="CZC562" s="424"/>
      <c r="CZD562" s="424"/>
      <c r="CZE562" s="424"/>
      <c r="CZF562" s="424"/>
      <c r="CZG562" s="424"/>
      <c r="CZH562" s="424"/>
      <c r="CZI562" s="421"/>
      <c r="CZJ562" s="422"/>
      <c r="CZK562" s="422"/>
      <c r="CZL562" s="421"/>
      <c r="CZM562" s="422"/>
      <c r="CZN562" s="423"/>
      <c r="CZO562" s="424"/>
      <c r="CZP562" s="424"/>
      <c r="CZQ562" s="424"/>
      <c r="CZR562" s="424"/>
      <c r="CZS562" s="424"/>
      <c r="CZT562" s="424"/>
      <c r="CZU562" s="421"/>
      <c r="CZV562" s="422"/>
      <c r="CZW562" s="422"/>
      <c r="CZX562" s="421"/>
      <c r="CZY562" s="422"/>
      <c r="CZZ562" s="423"/>
      <c r="DAA562" s="424"/>
      <c r="DAB562" s="424"/>
      <c r="DAC562" s="424"/>
      <c r="DAD562" s="424"/>
      <c r="DAE562" s="424"/>
      <c r="DAF562" s="424"/>
      <c r="DAG562" s="421"/>
      <c r="DAH562" s="422"/>
      <c r="DAI562" s="422"/>
      <c r="DAJ562" s="421"/>
      <c r="DAK562" s="422"/>
      <c r="DAL562" s="423"/>
      <c r="DAM562" s="424"/>
      <c r="DAN562" s="424"/>
      <c r="DAO562" s="424"/>
      <c r="DAP562" s="424"/>
      <c r="DAQ562" s="424"/>
      <c r="DAR562" s="424"/>
      <c r="DAS562" s="421"/>
      <c r="DAT562" s="422"/>
      <c r="DAU562" s="422"/>
      <c r="DAV562" s="421"/>
      <c r="DAW562" s="422"/>
      <c r="DAX562" s="423"/>
      <c r="DAY562" s="424"/>
      <c r="DAZ562" s="424"/>
      <c r="DBA562" s="424"/>
      <c r="DBB562" s="424"/>
      <c r="DBC562" s="424"/>
      <c r="DBD562" s="424"/>
      <c r="DBE562" s="421"/>
      <c r="DBF562" s="422"/>
      <c r="DBG562" s="422"/>
      <c r="DBH562" s="421"/>
      <c r="DBI562" s="422"/>
      <c r="DBJ562" s="423"/>
      <c r="DBK562" s="424"/>
      <c r="DBL562" s="424"/>
      <c r="DBM562" s="424"/>
      <c r="DBN562" s="424"/>
      <c r="DBO562" s="424"/>
      <c r="DBP562" s="424"/>
      <c r="DBQ562" s="421"/>
      <c r="DBR562" s="422"/>
      <c r="DBS562" s="422"/>
      <c r="DBT562" s="421"/>
      <c r="DBU562" s="422"/>
      <c r="DBV562" s="423"/>
      <c r="DBW562" s="424"/>
      <c r="DBX562" s="424"/>
      <c r="DBY562" s="424"/>
      <c r="DBZ562" s="424"/>
      <c r="DCA562" s="424"/>
      <c r="DCB562" s="424"/>
      <c r="DCC562" s="421"/>
      <c r="DCD562" s="422"/>
      <c r="DCE562" s="422"/>
      <c r="DCF562" s="421"/>
      <c r="DCG562" s="422"/>
      <c r="DCH562" s="423"/>
      <c r="DCI562" s="424"/>
      <c r="DCJ562" s="424"/>
      <c r="DCK562" s="424"/>
      <c r="DCL562" s="424"/>
      <c r="DCM562" s="424"/>
      <c r="DCN562" s="424"/>
      <c r="DCO562" s="421"/>
      <c r="DCP562" s="422"/>
      <c r="DCQ562" s="422"/>
      <c r="DCR562" s="421"/>
      <c r="DCS562" s="422"/>
      <c r="DCT562" s="423"/>
      <c r="DCU562" s="424"/>
      <c r="DCV562" s="424"/>
      <c r="DCW562" s="424"/>
      <c r="DCX562" s="424"/>
      <c r="DCY562" s="424"/>
      <c r="DCZ562" s="424"/>
      <c r="DDA562" s="421"/>
      <c r="DDB562" s="422"/>
      <c r="DDC562" s="422"/>
      <c r="DDD562" s="421"/>
      <c r="DDE562" s="422"/>
      <c r="DDF562" s="423"/>
      <c r="DDG562" s="424"/>
      <c r="DDH562" s="424"/>
      <c r="DDI562" s="424"/>
      <c r="DDJ562" s="424"/>
      <c r="DDK562" s="424"/>
      <c r="DDL562" s="424"/>
      <c r="DDM562" s="421"/>
      <c r="DDN562" s="422"/>
      <c r="DDO562" s="422"/>
      <c r="DDP562" s="421"/>
      <c r="DDQ562" s="422"/>
      <c r="DDR562" s="423"/>
      <c r="DDS562" s="424"/>
      <c r="DDT562" s="424"/>
      <c r="DDU562" s="424"/>
      <c r="DDV562" s="424"/>
      <c r="DDW562" s="424"/>
      <c r="DDX562" s="424"/>
      <c r="DDY562" s="421"/>
      <c r="DDZ562" s="422"/>
      <c r="DEA562" s="422"/>
      <c r="DEB562" s="421"/>
      <c r="DEC562" s="422"/>
      <c r="DED562" s="423"/>
      <c r="DEE562" s="424"/>
      <c r="DEF562" s="424"/>
      <c r="DEG562" s="424"/>
      <c r="DEH562" s="424"/>
      <c r="DEI562" s="424"/>
      <c r="DEJ562" s="424"/>
      <c r="DEK562" s="421"/>
      <c r="DEL562" s="422"/>
      <c r="DEM562" s="422"/>
      <c r="DEN562" s="421"/>
      <c r="DEO562" s="422"/>
      <c r="DEP562" s="423"/>
      <c r="DEQ562" s="424"/>
      <c r="DER562" s="424"/>
      <c r="DES562" s="424"/>
      <c r="DET562" s="424"/>
      <c r="DEU562" s="424"/>
      <c r="DEV562" s="424"/>
      <c r="DEW562" s="421"/>
      <c r="DEX562" s="422"/>
      <c r="DEY562" s="422"/>
      <c r="DEZ562" s="421"/>
      <c r="DFA562" s="422"/>
      <c r="DFB562" s="423"/>
      <c r="DFC562" s="424"/>
      <c r="DFD562" s="424"/>
      <c r="DFE562" s="424"/>
      <c r="DFF562" s="424"/>
      <c r="DFG562" s="424"/>
      <c r="DFH562" s="424"/>
      <c r="DFI562" s="421"/>
      <c r="DFJ562" s="422"/>
      <c r="DFK562" s="422"/>
      <c r="DFL562" s="421"/>
      <c r="DFM562" s="422"/>
      <c r="DFN562" s="423"/>
      <c r="DFO562" s="424"/>
      <c r="DFP562" s="424"/>
      <c r="DFQ562" s="424"/>
      <c r="DFR562" s="424"/>
      <c r="DFS562" s="424"/>
      <c r="DFT562" s="424"/>
      <c r="DFU562" s="421"/>
      <c r="DFV562" s="422"/>
      <c r="DFW562" s="422"/>
      <c r="DFX562" s="421"/>
      <c r="DFY562" s="422"/>
      <c r="DFZ562" s="423"/>
      <c r="DGA562" s="424"/>
      <c r="DGB562" s="424"/>
      <c r="DGC562" s="424"/>
      <c r="DGD562" s="424"/>
      <c r="DGE562" s="424"/>
      <c r="DGF562" s="424"/>
      <c r="DGG562" s="421"/>
      <c r="DGH562" s="422"/>
      <c r="DGI562" s="422"/>
      <c r="DGJ562" s="421"/>
      <c r="DGK562" s="422"/>
      <c r="DGL562" s="423"/>
      <c r="DGM562" s="424"/>
      <c r="DGN562" s="424"/>
      <c r="DGO562" s="424"/>
      <c r="DGP562" s="424"/>
      <c r="DGQ562" s="424"/>
      <c r="DGR562" s="424"/>
      <c r="DGS562" s="421"/>
      <c r="DGT562" s="422"/>
      <c r="DGU562" s="422"/>
      <c r="DGV562" s="421"/>
      <c r="DGW562" s="422"/>
      <c r="DGX562" s="423"/>
      <c r="DGY562" s="424"/>
      <c r="DGZ562" s="424"/>
      <c r="DHA562" s="424"/>
      <c r="DHB562" s="424"/>
      <c r="DHC562" s="424"/>
      <c r="DHD562" s="424"/>
      <c r="DHE562" s="421"/>
      <c r="DHF562" s="422"/>
      <c r="DHG562" s="422"/>
      <c r="DHH562" s="421"/>
      <c r="DHI562" s="422"/>
      <c r="DHJ562" s="423"/>
      <c r="DHK562" s="424"/>
      <c r="DHL562" s="424"/>
      <c r="DHM562" s="424"/>
      <c r="DHN562" s="424"/>
      <c r="DHO562" s="424"/>
      <c r="DHP562" s="424"/>
      <c r="DHQ562" s="421"/>
      <c r="DHR562" s="422"/>
      <c r="DHS562" s="422"/>
      <c r="DHT562" s="421"/>
      <c r="DHU562" s="422"/>
      <c r="DHV562" s="423"/>
      <c r="DHW562" s="424"/>
      <c r="DHX562" s="424"/>
      <c r="DHY562" s="424"/>
      <c r="DHZ562" s="424"/>
      <c r="DIA562" s="424"/>
      <c r="DIB562" s="424"/>
      <c r="DIC562" s="421"/>
      <c r="DID562" s="422"/>
      <c r="DIE562" s="422"/>
      <c r="DIF562" s="421"/>
      <c r="DIG562" s="422"/>
      <c r="DIH562" s="423"/>
      <c r="DII562" s="424"/>
      <c r="DIJ562" s="424"/>
      <c r="DIK562" s="424"/>
      <c r="DIL562" s="424"/>
      <c r="DIM562" s="424"/>
      <c r="DIN562" s="424"/>
      <c r="DIO562" s="421"/>
      <c r="DIP562" s="422"/>
      <c r="DIQ562" s="422"/>
      <c r="DIR562" s="421"/>
      <c r="DIS562" s="422"/>
      <c r="DIT562" s="423"/>
      <c r="DIU562" s="424"/>
      <c r="DIV562" s="424"/>
      <c r="DIW562" s="424"/>
      <c r="DIX562" s="424"/>
      <c r="DIY562" s="424"/>
      <c r="DIZ562" s="424"/>
      <c r="DJA562" s="421"/>
      <c r="DJB562" s="422"/>
      <c r="DJC562" s="422"/>
      <c r="DJD562" s="421"/>
      <c r="DJE562" s="422"/>
      <c r="DJF562" s="423"/>
      <c r="DJG562" s="424"/>
      <c r="DJH562" s="424"/>
      <c r="DJI562" s="424"/>
      <c r="DJJ562" s="424"/>
      <c r="DJK562" s="424"/>
      <c r="DJL562" s="424"/>
      <c r="DJM562" s="421"/>
      <c r="DJN562" s="422"/>
      <c r="DJO562" s="422"/>
      <c r="DJP562" s="421"/>
      <c r="DJQ562" s="422"/>
      <c r="DJR562" s="423"/>
      <c r="DJS562" s="424"/>
      <c r="DJT562" s="424"/>
      <c r="DJU562" s="424"/>
      <c r="DJV562" s="424"/>
      <c r="DJW562" s="424"/>
      <c r="DJX562" s="424"/>
      <c r="DJY562" s="421"/>
      <c r="DJZ562" s="422"/>
      <c r="DKA562" s="422"/>
      <c r="DKB562" s="421"/>
      <c r="DKC562" s="422"/>
      <c r="DKD562" s="423"/>
      <c r="DKE562" s="424"/>
      <c r="DKF562" s="424"/>
      <c r="DKG562" s="424"/>
      <c r="DKH562" s="424"/>
      <c r="DKI562" s="424"/>
      <c r="DKJ562" s="424"/>
      <c r="DKK562" s="421"/>
      <c r="DKL562" s="422"/>
      <c r="DKM562" s="422"/>
      <c r="DKN562" s="421"/>
      <c r="DKO562" s="422"/>
      <c r="DKP562" s="423"/>
      <c r="DKQ562" s="424"/>
      <c r="DKR562" s="424"/>
      <c r="DKS562" s="424"/>
      <c r="DKT562" s="424"/>
      <c r="DKU562" s="424"/>
      <c r="DKV562" s="424"/>
      <c r="DKW562" s="421"/>
      <c r="DKX562" s="422"/>
      <c r="DKY562" s="422"/>
      <c r="DKZ562" s="421"/>
      <c r="DLA562" s="422"/>
      <c r="DLB562" s="423"/>
      <c r="DLC562" s="424"/>
      <c r="DLD562" s="424"/>
      <c r="DLE562" s="424"/>
      <c r="DLF562" s="424"/>
      <c r="DLG562" s="424"/>
      <c r="DLH562" s="424"/>
      <c r="DLI562" s="421"/>
      <c r="DLJ562" s="422"/>
      <c r="DLK562" s="422"/>
      <c r="DLL562" s="421"/>
      <c r="DLM562" s="422"/>
      <c r="DLN562" s="423"/>
      <c r="DLO562" s="424"/>
      <c r="DLP562" s="424"/>
      <c r="DLQ562" s="424"/>
      <c r="DLR562" s="424"/>
      <c r="DLS562" s="424"/>
      <c r="DLT562" s="424"/>
      <c r="DLU562" s="421"/>
      <c r="DLV562" s="422"/>
      <c r="DLW562" s="422"/>
      <c r="DLX562" s="421"/>
      <c r="DLY562" s="422"/>
      <c r="DLZ562" s="423"/>
      <c r="DMA562" s="424"/>
      <c r="DMB562" s="424"/>
      <c r="DMC562" s="424"/>
      <c r="DMD562" s="424"/>
      <c r="DME562" s="424"/>
      <c r="DMF562" s="424"/>
      <c r="DMG562" s="421"/>
      <c r="DMH562" s="422"/>
      <c r="DMI562" s="422"/>
      <c r="DMJ562" s="421"/>
      <c r="DMK562" s="422"/>
      <c r="DML562" s="423"/>
      <c r="DMM562" s="424"/>
      <c r="DMN562" s="424"/>
      <c r="DMO562" s="424"/>
      <c r="DMP562" s="424"/>
      <c r="DMQ562" s="424"/>
      <c r="DMR562" s="424"/>
      <c r="DMS562" s="421"/>
      <c r="DMT562" s="422"/>
      <c r="DMU562" s="422"/>
      <c r="DMV562" s="421"/>
      <c r="DMW562" s="422"/>
      <c r="DMX562" s="423"/>
      <c r="DMY562" s="424"/>
      <c r="DMZ562" s="424"/>
      <c r="DNA562" s="424"/>
      <c r="DNB562" s="424"/>
      <c r="DNC562" s="424"/>
      <c r="DND562" s="424"/>
      <c r="DNE562" s="421"/>
      <c r="DNF562" s="422"/>
      <c r="DNG562" s="422"/>
      <c r="DNH562" s="421"/>
      <c r="DNI562" s="422"/>
      <c r="DNJ562" s="423"/>
      <c r="DNK562" s="424"/>
      <c r="DNL562" s="424"/>
      <c r="DNM562" s="424"/>
      <c r="DNN562" s="424"/>
      <c r="DNO562" s="424"/>
      <c r="DNP562" s="424"/>
      <c r="DNQ562" s="421"/>
      <c r="DNR562" s="422"/>
      <c r="DNS562" s="422"/>
      <c r="DNT562" s="421"/>
      <c r="DNU562" s="422"/>
      <c r="DNV562" s="423"/>
      <c r="DNW562" s="424"/>
      <c r="DNX562" s="424"/>
      <c r="DNY562" s="424"/>
      <c r="DNZ562" s="424"/>
      <c r="DOA562" s="424"/>
      <c r="DOB562" s="424"/>
      <c r="DOC562" s="421"/>
      <c r="DOD562" s="422"/>
      <c r="DOE562" s="422"/>
      <c r="DOF562" s="421"/>
      <c r="DOG562" s="422"/>
      <c r="DOH562" s="423"/>
      <c r="DOI562" s="424"/>
      <c r="DOJ562" s="424"/>
      <c r="DOK562" s="424"/>
      <c r="DOL562" s="424"/>
      <c r="DOM562" s="424"/>
      <c r="DON562" s="424"/>
      <c r="DOO562" s="421"/>
      <c r="DOP562" s="422"/>
      <c r="DOQ562" s="422"/>
      <c r="DOR562" s="421"/>
      <c r="DOS562" s="422"/>
      <c r="DOT562" s="423"/>
      <c r="DOU562" s="424"/>
      <c r="DOV562" s="424"/>
      <c r="DOW562" s="424"/>
      <c r="DOX562" s="424"/>
      <c r="DOY562" s="424"/>
      <c r="DOZ562" s="424"/>
      <c r="DPA562" s="421"/>
      <c r="DPB562" s="422"/>
      <c r="DPC562" s="422"/>
      <c r="DPD562" s="421"/>
      <c r="DPE562" s="422"/>
      <c r="DPF562" s="423"/>
      <c r="DPG562" s="424"/>
      <c r="DPH562" s="424"/>
      <c r="DPI562" s="424"/>
      <c r="DPJ562" s="424"/>
      <c r="DPK562" s="424"/>
      <c r="DPL562" s="424"/>
      <c r="DPM562" s="421"/>
      <c r="DPN562" s="422"/>
      <c r="DPO562" s="422"/>
      <c r="DPP562" s="421"/>
      <c r="DPQ562" s="422"/>
      <c r="DPR562" s="423"/>
      <c r="DPS562" s="424"/>
      <c r="DPT562" s="424"/>
      <c r="DPU562" s="424"/>
      <c r="DPV562" s="424"/>
      <c r="DPW562" s="424"/>
      <c r="DPX562" s="424"/>
      <c r="DPY562" s="421"/>
      <c r="DPZ562" s="422"/>
      <c r="DQA562" s="422"/>
      <c r="DQB562" s="421"/>
      <c r="DQC562" s="422"/>
      <c r="DQD562" s="423"/>
      <c r="DQE562" s="424"/>
      <c r="DQF562" s="424"/>
      <c r="DQG562" s="424"/>
      <c r="DQH562" s="424"/>
      <c r="DQI562" s="424"/>
      <c r="DQJ562" s="424"/>
      <c r="DQK562" s="421"/>
      <c r="DQL562" s="422"/>
      <c r="DQM562" s="422"/>
      <c r="DQN562" s="421"/>
      <c r="DQO562" s="422"/>
      <c r="DQP562" s="423"/>
      <c r="DQQ562" s="424"/>
      <c r="DQR562" s="424"/>
      <c r="DQS562" s="424"/>
      <c r="DQT562" s="424"/>
      <c r="DQU562" s="424"/>
      <c r="DQV562" s="424"/>
      <c r="DQW562" s="421"/>
      <c r="DQX562" s="422"/>
      <c r="DQY562" s="422"/>
      <c r="DQZ562" s="421"/>
      <c r="DRA562" s="422"/>
      <c r="DRB562" s="423"/>
      <c r="DRC562" s="424"/>
      <c r="DRD562" s="424"/>
      <c r="DRE562" s="424"/>
      <c r="DRF562" s="424"/>
      <c r="DRG562" s="424"/>
      <c r="DRH562" s="424"/>
      <c r="DRI562" s="421"/>
      <c r="DRJ562" s="422"/>
      <c r="DRK562" s="422"/>
      <c r="DRL562" s="421"/>
      <c r="DRM562" s="422"/>
      <c r="DRN562" s="423"/>
      <c r="DRO562" s="424"/>
      <c r="DRP562" s="424"/>
      <c r="DRQ562" s="424"/>
      <c r="DRR562" s="424"/>
      <c r="DRS562" s="424"/>
      <c r="DRT562" s="424"/>
      <c r="DRU562" s="421"/>
      <c r="DRV562" s="422"/>
      <c r="DRW562" s="422"/>
      <c r="DRX562" s="421"/>
      <c r="DRY562" s="422"/>
      <c r="DRZ562" s="423"/>
      <c r="DSA562" s="424"/>
      <c r="DSB562" s="424"/>
      <c r="DSC562" s="424"/>
      <c r="DSD562" s="424"/>
      <c r="DSE562" s="424"/>
      <c r="DSF562" s="424"/>
      <c r="DSG562" s="421"/>
      <c r="DSH562" s="422"/>
      <c r="DSI562" s="422"/>
      <c r="DSJ562" s="421"/>
      <c r="DSK562" s="422"/>
      <c r="DSL562" s="423"/>
      <c r="DSM562" s="424"/>
      <c r="DSN562" s="424"/>
      <c r="DSO562" s="424"/>
      <c r="DSP562" s="424"/>
      <c r="DSQ562" s="424"/>
      <c r="DSR562" s="424"/>
      <c r="DSS562" s="421"/>
      <c r="DST562" s="422"/>
      <c r="DSU562" s="422"/>
      <c r="DSV562" s="421"/>
      <c r="DSW562" s="422"/>
      <c r="DSX562" s="423"/>
      <c r="DSY562" s="424"/>
      <c r="DSZ562" s="424"/>
      <c r="DTA562" s="424"/>
      <c r="DTB562" s="424"/>
      <c r="DTC562" s="424"/>
      <c r="DTD562" s="424"/>
      <c r="DTE562" s="421"/>
      <c r="DTF562" s="422"/>
      <c r="DTG562" s="422"/>
      <c r="DTH562" s="421"/>
      <c r="DTI562" s="422"/>
      <c r="DTJ562" s="423"/>
      <c r="DTK562" s="424"/>
      <c r="DTL562" s="424"/>
      <c r="DTM562" s="424"/>
      <c r="DTN562" s="424"/>
      <c r="DTO562" s="424"/>
      <c r="DTP562" s="424"/>
      <c r="DTQ562" s="421"/>
      <c r="DTR562" s="422"/>
      <c r="DTS562" s="422"/>
      <c r="DTT562" s="421"/>
      <c r="DTU562" s="422"/>
      <c r="DTV562" s="423"/>
      <c r="DTW562" s="424"/>
      <c r="DTX562" s="424"/>
      <c r="DTY562" s="424"/>
      <c r="DTZ562" s="424"/>
      <c r="DUA562" s="424"/>
      <c r="DUB562" s="424"/>
      <c r="DUC562" s="421"/>
      <c r="DUD562" s="422"/>
      <c r="DUE562" s="422"/>
      <c r="DUF562" s="421"/>
      <c r="DUG562" s="422"/>
      <c r="DUH562" s="423"/>
      <c r="DUI562" s="424"/>
      <c r="DUJ562" s="424"/>
      <c r="DUK562" s="424"/>
      <c r="DUL562" s="424"/>
      <c r="DUM562" s="424"/>
      <c r="DUN562" s="424"/>
      <c r="DUO562" s="421"/>
      <c r="DUP562" s="422"/>
      <c r="DUQ562" s="422"/>
      <c r="DUR562" s="421"/>
      <c r="DUS562" s="422"/>
      <c r="DUT562" s="423"/>
      <c r="DUU562" s="424"/>
      <c r="DUV562" s="424"/>
      <c r="DUW562" s="424"/>
      <c r="DUX562" s="424"/>
      <c r="DUY562" s="424"/>
      <c r="DUZ562" s="424"/>
      <c r="DVA562" s="421"/>
      <c r="DVB562" s="422"/>
      <c r="DVC562" s="422"/>
      <c r="DVD562" s="421"/>
      <c r="DVE562" s="422"/>
      <c r="DVF562" s="423"/>
      <c r="DVG562" s="424"/>
      <c r="DVH562" s="424"/>
      <c r="DVI562" s="424"/>
      <c r="DVJ562" s="424"/>
      <c r="DVK562" s="424"/>
      <c r="DVL562" s="424"/>
      <c r="DVM562" s="421"/>
      <c r="DVN562" s="422"/>
      <c r="DVO562" s="422"/>
      <c r="DVP562" s="421"/>
      <c r="DVQ562" s="422"/>
      <c r="DVR562" s="423"/>
      <c r="DVS562" s="424"/>
      <c r="DVT562" s="424"/>
      <c r="DVU562" s="424"/>
      <c r="DVV562" s="424"/>
      <c r="DVW562" s="424"/>
      <c r="DVX562" s="424"/>
      <c r="DVY562" s="421"/>
      <c r="DVZ562" s="422"/>
      <c r="DWA562" s="422"/>
      <c r="DWB562" s="421"/>
      <c r="DWC562" s="422"/>
      <c r="DWD562" s="423"/>
      <c r="DWE562" s="424"/>
      <c r="DWF562" s="424"/>
      <c r="DWG562" s="424"/>
      <c r="DWH562" s="424"/>
      <c r="DWI562" s="424"/>
      <c r="DWJ562" s="424"/>
      <c r="DWK562" s="421"/>
      <c r="DWL562" s="422"/>
      <c r="DWM562" s="422"/>
      <c r="DWN562" s="421"/>
      <c r="DWO562" s="422"/>
      <c r="DWP562" s="423"/>
      <c r="DWQ562" s="424"/>
      <c r="DWR562" s="424"/>
      <c r="DWS562" s="424"/>
      <c r="DWT562" s="424"/>
      <c r="DWU562" s="424"/>
      <c r="DWV562" s="424"/>
      <c r="DWW562" s="421"/>
      <c r="DWX562" s="422"/>
      <c r="DWY562" s="422"/>
      <c r="DWZ562" s="421"/>
      <c r="DXA562" s="422"/>
      <c r="DXB562" s="423"/>
      <c r="DXC562" s="424"/>
      <c r="DXD562" s="424"/>
      <c r="DXE562" s="424"/>
      <c r="DXF562" s="424"/>
      <c r="DXG562" s="424"/>
      <c r="DXH562" s="424"/>
      <c r="DXI562" s="421"/>
      <c r="DXJ562" s="422"/>
      <c r="DXK562" s="422"/>
      <c r="DXL562" s="421"/>
      <c r="DXM562" s="422"/>
      <c r="DXN562" s="423"/>
      <c r="DXO562" s="424"/>
      <c r="DXP562" s="424"/>
      <c r="DXQ562" s="424"/>
      <c r="DXR562" s="424"/>
      <c r="DXS562" s="424"/>
      <c r="DXT562" s="424"/>
      <c r="DXU562" s="421"/>
      <c r="DXV562" s="422"/>
      <c r="DXW562" s="422"/>
      <c r="DXX562" s="421"/>
      <c r="DXY562" s="422"/>
      <c r="DXZ562" s="423"/>
      <c r="DYA562" s="424"/>
      <c r="DYB562" s="424"/>
      <c r="DYC562" s="424"/>
      <c r="DYD562" s="424"/>
      <c r="DYE562" s="424"/>
      <c r="DYF562" s="424"/>
      <c r="DYG562" s="421"/>
      <c r="DYH562" s="422"/>
      <c r="DYI562" s="422"/>
      <c r="DYJ562" s="421"/>
      <c r="DYK562" s="422"/>
      <c r="DYL562" s="423"/>
      <c r="DYM562" s="424"/>
      <c r="DYN562" s="424"/>
      <c r="DYO562" s="424"/>
      <c r="DYP562" s="424"/>
      <c r="DYQ562" s="424"/>
      <c r="DYR562" s="424"/>
      <c r="DYS562" s="421"/>
      <c r="DYT562" s="422"/>
      <c r="DYU562" s="422"/>
      <c r="DYV562" s="421"/>
      <c r="DYW562" s="422"/>
      <c r="DYX562" s="423"/>
      <c r="DYY562" s="424"/>
      <c r="DYZ562" s="424"/>
      <c r="DZA562" s="424"/>
      <c r="DZB562" s="424"/>
      <c r="DZC562" s="424"/>
      <c r="DZD562" s="424"/>
      <c r="DZE562" s="421"/>
      <c r="DZF562" s="422"/>
      <c r="DZG562" s="422"/>
      <c r="DZH562" s="421"/>
      <c r="DZI562" s="422"/>
      <c r="DZJ562" s="423"/>
      <c r="DZK562" s="424"/>
      <c r="DZL562" s="424"/>
      <c r="DZM562" s="424"/>
      <c r="DZN562" s="424"/>
      <c r="DZO562" s="424"/>
      <c r="DZP562" s="424"/>
      <c r="DZQ562" s="421"/>
      <c r="DZR562" s="422"/>
      <c r="DZS562" s="422"/>
      <c r="DZT562" s="421"/>
      <c r="DZU562" s="422"/>
      <c r="DZV562" s="423"/>
      <c r="DZW562" s="424"/>
      <c r="DZX562" s="424"/>
      <c r="DZY562" s="424"/>
      <c r="DZZ562" s="424"/>
      <c r="EAA562" s="424"/>
      <c r="EAB562" s="424"/>
      <c r="EAC562" s="421"/>
      <c r="EAD562" s="422"/>
      <c r="EAE562" s="422"/>
      <c r="EAF562" s="421"/>
      <c r="EAG562" s="422"/>
      <c r="EAH562" s="423"/>
      <c r="EAI562" s="424"/>
      <c r="EAJ562" s="424"/>
      <c r="EAK562" s="424"/>
      <c r="EAL562" s="424"/>
      <c r="EAM562" s="424"/>
      <c r="EAN562" s="424"/>
      <c r="EAO562" s="421"/>
      <c r="EAP562" s="422"/>
      <c r="EAQ562" s="422"/>
      <c r="EAR562" s="421"/>
      <c r="EAS562" s="422"/>
      <c r="EAT562" s="423"/>
      <c r="EAU562" s="424"/>
      <c r="EAV562" s="424"/>
      <c r="EAW562" s="424"/>
      <c r="EAX562" s="424"/>
      <c r="EAY562" s="424"/>
      <c r="EAZ562" s="424"/>
      <c r="EBA562" s="421"/>
      <c r="EBB562" s="422"/>
      <c r="EBC562" s="422"/>
      <c r="EBD562" s="421"/>
      <c r="EBE562" s="422"/>
      <c r="EBF562" s="423"/>
      <c r="EBG562" s="424"/>
      <c r="EBH562" s="424"/>
      <c r="EBI562" s="424"/>
      <c r="EBJ562" s="424"/>
      <c r="EBK562" s="424"/>
      <c r="EBL562" s="424"/>
      <c r="EBM562" s="421"/>
      <c r="EBN562" s="422"/>
      <c r="EBO562" s="422"/>
      <c r="EBP562" s="421"/>
      <c r="EBQ562" s="422"/>
      <c r="EBR562" s="423"/>
      <c r="EBS562" s="424"/>
      <c r="EBT562" s="424"/>
      <c r="EBU562" s="424"/>
      <c r="EBV562" s="424"/>
      <c r="EBW562" s="424"/>
      <c r="EBX562" s="424"/>
      <c r="EBY562" s="421"/>
      <c r="EBZ562" s="422"/>
      <c r="ECA562" s="422"/>
      <c r="ECB562" s="421"/>
      <c r="ECC562" s="422"/>
      <c r="ECD562" s="423"/>
      <c r="ECE562" s="424"/>
      <c r="ECF562" s="424"/>
      <c r="ECG562" s="424"/>
      <c r="ECH562" s="424"/>
      <c r="ECI562" s="424"/>
      <c r="ECJ562" s="424"/>
      <c r="ECK562" s="421"/>
      <c r="ECL562" s="422"/>
      <c r="ECM562" s="422"/>
      <c r="ECN562" s="421"/>
      <c r="ECO562" s="422"/>
      <c r="ECP562" s="423"/>
      <c r="ECQ562" s="424"/>
      <c r="ECR562" s="424"/>
      <c r="ECS562" s="424"/>
      <c r="ECT562" s="424"/>
      <c r="ECU562" s="424"/>
      <c r="ECV562" s="424"/>
      <c r="ECW562" s="421"/>
      <c r="ECX562" s="422"/>
      <c r="ECY562" s="422"/>
      <c r="ECZ562" s="421"/>
      <c r="EDA562" s="422"/>
      <c r="EDB562" s="423"/>
      <c r="EDC562" s="424"/>
      <c r="EDD562" s="424"/>
      <c r="EDE562" s="424"/>
      <c r="EDF562" s="424"/>
      <c r="EDG562" s="424"/>
      <c r="EDH562" s="424"/>
      <c r="EDI562" s="421"/>
      <c r="EDJ562" s="422"/>
      <c r="EDK562" s="422"/>
      <c r="EDL562" s="421"/>
      <c r="EDM562" s="422"/>
      <c r="EDN562" s="423"/>
      <c r="EDO562" s="424"/>
      <c r="EDP562" s="424"/>
      <c r="EDQ562" s="424"/>
      <c r="EDR562" s="424"/>
      <c r="EDS562" s="424"/>
      <c r="EDT562" s="424"/>
      <c r="EDU562" s="421"/>
      <c r="EDV562" s="422"/>
      <c r="EDW562" s="422"/>
      <c r="EDX562" s="421"/>
      <c r="EDY562" s="422"/>
      <c r="EDZ562" s="423"/>
      <c r="EEA562" s="424"/>
      <c r="EEB562" s="424"/>
      <c r="EEC562" s="424"/>
      <c r="EED562" s="424"/>
      <c r="EEE562" s="424"/>
      <c r="EEF562" s="424"/>
      <c r="EEG562" s="421"/>
      <c r="EEH562" s="422"/>
      <c r="EEI562" s="422"/>
      <c r="EEJ562" s="421"/>
      <c r="EEK562" s="422"/>
      <c r="EEL562" s="423"/>
      <c r="EEM562" s="424"/>
      <c r="EEN562" s="424"/>
      <c r="EEO562" s="424"/>
      <c r="EEP562" s="424"/>
      <c r="EEQ562" s="424"/>
      <c r="EER562" s="424"/>
      <c r="EES562" s="421"/>
      <c r="EET562" s="422"/>
      <c r="EEU562" s="422"/>
      <c r="EEV562" s="421"/>
      <c r="EEW562" s="422"/>
      <c r="EEX562" s="423"/>
      <c r="EEY562" s="424"/>
      <c r="EEZ562" s="424"/>
      <c r="EFA562" s="424"/>
      <c r="EFB562" s="424"/>
      <c r="EFC562" s="424"/>
      <c r="EFD562" s="424"/>
      <c r="EFE562" s="421"/>
      <c r="EFF562" s="422"/>
      <c r="EFG562" s="422"/>
      <c r="EFH562" s="421"/>
      <c r="EFI562" s="422"/>
      <c r="EFJ562" s="423"/>
      <c r="EFK562" s="424"/>
      <c r="EFL562" s="424"/>
      <c r="EFM562" s="424"/>
      <c r="EFN562" s="424"/>
      <c r="EFO562" s="424"/>
      <c r="EFP562" s="424"/>
      <c r="EFQ562" s="421"/>
      <c r="EFR562" s="422"/>
      <c r="EFS562" s="422"/>
      <c r="EFT562" s="421"/>
      <c r="EFU562" s="422"/>
      <c r="EFV562" s="423"/>
      <c r="EFW562" s="424"/>
      <c r="EFX562" s="424"/>
      <c r="EFY562" s="424"/>
      <c r="EFZ562" s="424"/>
      <c r="EGA562" s="424"/>
      <c r="EGB562" s="424"/>
      <c r="EGC562" s="421"/>
      <c r="EGD562" s="422"/>
      <c r="EGE562" s="422"/>
      <c r="EGF562" s="421"/>
      <c r="EGG562" s="422"/>
      <c r="EGH562" s="423"/>
      <c r="EGI562" s="424"/>
      <c r="EGJ562" s="424"/>
      <c r="EGK562" s="424"/>
      <c r="EGL562" s="424"/>
      <c r="EGM562" s="424"/>
      <c r="EGN562" s="424"/>
      <c r="EGO562" s="421"/>
      <c r="EGP562" s="422"/>
      <c r="EGQ562" s="422"/>
      <c r="EGR562" s="421"/>
      <c r="EGS562" s="422"/>
      <c r="EGT562" s="423"/>
      <c r="EGU562" s="424"/>
      <c r="EGV562" s="424"/>
      <c r="EGW562" s="424"/>
      <c r="EGX562" s="424"/>
      <c r="EGY562" s="424"/>
      <c r="EGZ562" s="424"/>
      <c r="EHA562" s="421"/>
      <c r="EHB562" s="422"/>
      <c r="EHC562" s="422"/>
      <c r="EHD562" s="421"/>
      <c r="EHE562" s="422"/>
      <c r="EHF562" s="423"/>
      <c r="EHG562" s="424"/>
      <c r="EHH562" s="424"/>
      <c r="EHI562" s="424"/>
      <c r="EHJ562" s="424"/>
      <c r="EHK562" s="424"/>
      <c r="EHL562" s="424"/>
      <c r="EHM562" s="421"/>
      <c r="EHN562" s="422"/>
      <c r="EHO562" s="422"/>
      <c r="EHP562" s="421"/>
      <c r="EHQ562" s="422"/>
      <c r="EHR562" s="423"/>
      <c r="EHS562" s="424"/>
      <c r="EHT562" s="424"/>
      <c r="EHU562" s="424"/>
      <c r="EHV562" s="424"/>
      <c r="EHW562" s="424"/>
      <c r="EHX562" s="424"/>
      <c r="EHY562" s="421"/>
      <c r="EHZ562" s="422"/>
      <c r="EIA562" s="422"/>
      <c r="EIB562" s="421"/>
      <c r="EIC562" s="422"/>
      <c r="EID562" s="423"/>
      <c r="EIE562" s="424"/>
      <c r="EIF562" s="424"/>
      <c r="EIG562" s="424"/>
      <c r="EIH562" s="424"/>
      <c r="EII562" s="424"/>
      <c r="EIJ562" s="424"/>
      <c r="EIK562" s="421"/>
      <c r="EIL562" s="422"/>
      <c r="EIM562" s="422"/>
      <c r="EIN562" s="421"/>
      <c r="EIO562" s="422"/>
      <c r="EIP562" s="423"/>
      <c r="EIQ562" s="424"/>
      <c r="EIR562" s="424"/>
      <c r="EIS562" s="424"/>
      <c r="EIT562" s="424"/>
      <c r="EIU562" s="424"/>
      <c r="EIV562" s="424"/>
      <c r="EIW562" s="421"/>
      <c r="EIX562" s="422"/>
      <c r="EIY562" s="422"/>
      <c r="EIZ562" s="421"/>
      <c r="EJA562" s="422"/>
      <c r="EJB562" s="423"/>
      <c r="EJC562" s="424"/>
      <c r="EJD562" s="424"/>
      <c r="EJE562" s="424"/>
      <c r="EJF562" s="424"/>
      <c r="EJG562" s="424"/>
      <c r="EJH562" s="424"/>
      <c r="EJI562" s="421"/>
      <c r="EJJ562" s="422"/>
      <c r="EJK562" s="422"/>
      <c r="EJL562" s="421"/>
      <c r="EJM562" s="422"/>
      <c r="EJN562" s="423"/>
      <c r="EJO562" s="424"/>
      <c r="EJP562" s="424"/>
      <c r="EJQ562" s="424"/>
      <c r="EJR562" s="424"/>
      <c r="EJS562" s="424"/>
      <c r="EJT562" s="424"/>
      <c r="EJU562" s="421"/>
      <c r="EJV562" s="422"/>
      <c r="EJW562" s="422"/>
      <c r="EJX562" s="421"/>
      <c r="EJY562" s="422"/>
      <c r="EJZ562" s="423"/>
      <c r="EKA562" s="424"/>
      <c r="EKB562" s="424"/>
      <c r="EKC562" s="424"/>
      <c r="EKD562" s="424"/>
      <c r="EKE562" s="424"/>
      <c r="EKF562" s="424"/>
      <c r="EKG562" s="421"/>
      <c r="EKH562" s="422"/>
      <c r="EKI562" s="422"/>
      <c r="EKJ562" s="421"/>
      <c r="EKK562" s="422"/>
      <c r="EKL562" s="423"/>
      <c r="EKM562" s="424"/>
      <c r="EKN562" s="424"/>
      <c r="EKO562" s="424"/>
      <c r="EKP562" s="424"/>
      <c r="EKQ562" s="424"/>
      <c r="EKR562" s="424"/>
      <c r="EKS562" s="421"/>
      <c r="EKT562" s="422"/>
      <c r="EKU562" s="422"/>
      <c r="EKV562" s="421"/>
      <c r="EKW562" s="422"/>
      <c r="EKX562" s="423"/>
      <c r="EKY562" s="424"/>
      <c r="EKZ562" s="424"/>
      <c r="ELA562" s="424"/>
      <c r="ELB562" s="424"/>
      <c r="ELC562" s="424"/>
      <c r="ELD562" s="424"/>
      <c r="ELE562" s="421"/>
      <c r="ELF562" s="422"/>
      <c r="ELG562" s="422"/>
      <c r="ELH562" s="421"/>
      <c r="ELI562" s="422"/>
      <c r="ELJ562" s="423"/>
      <c r="ELK562" s="424"/>
      <c r="ELL562" s="424"/>
      <c r="ELM562" s="424"/>
      <c r="ELN562" s="424"/>
      <c r="ELO562" s="424"/>
      <c r="ELP562" s="424"/>
      <c r="ELQ562" s="421"/>
      <c r="ELR562" s="422"/>
      <c r="ELS562" s="422"/>
      <c r="ELT562" s="421"/>
      <c r="ELU562" s="422"/>
      <c r="ELV562" s="423"/>
      <c r="ELW562" s="424"/>
      <c r="ELX562" s="424"/>
      <c r="ELY562" s="424"/>
      <c r="ELZ562" s="424"/>
      <c r="EMA562" s="424"/>
      <c r="EMB562" s="424"/>
      <c r="EMC562" s="421"/>
      <c r="EMD562" s="422"/>
      <c r="EME562" s="422"/>
      <c r="EMF562" s="421"/>
      <c r="EMG562" s="422"/>
      <c r="EMH562" s="423"/>
      <c r="EMI562" s="424"/>
      <c r="EMJ562" s="424"/>
      <c r="EMK562" s="424"/>
      <c r="EML562" s="424"/>
      <c r="EMM562" s="424"/>
      <c r="EMN562" s="424"/>
      <c r="EMO562" s="421"/>
      <c r="EMP562" s="422"/>
      <c r="EMQ562" s="422"/>
      <c r="EMR562" s="421"/>
      <c r="EMS562" s="422"/>
      <c r="EMT562" s="423"/>
      <c r="EMU562" s="424"/>
      <c r="EMV562" s="424"/>
      <c r="EMW562" s="424"/>
      <c r="EMX562" s="424"/>
      <c r="EMY562" s="424"/>
      <c r="EMZ562" s="424"/>
      <c r="ENA562" s="421"/>
      <c r="ENB562" s="422"/>
      <c r="ENC562" s="422"/>
      <c r="END562" s="421"/>
      <c r="ENE562" s="422"/>
      <c r="ENF562" s="423"/>
      <c r="ENG562" s="424"/>
      <c r="ENH562" s="424"/>
      <c r="ENI562" s="424"/>
      <c r="ENJ562" s="424"/>
      <c r="ENK562" s="424"/>
      <c r="ENL562" s="424"/>
      <c r="ENM562" s="421"/>
      <c r="ENN562" s="422"/>
      <c r="ENO562" s="422"/>
      <c r="ENP562" s="421"/>
      <c r="ENQ562" s="422"/>
      <c r="ENR562" s="423"/>
      <c r="ENS562" s="424"/>
      <c r="ENT562" s="424"/>
      <c r="ENU562" s="424"/>
      <c r="ENV562" s="424"/>
      <c r="ENW562" s="424"/>
      <c r="ENX562" s="424"/>
      <c r="ENY562" s="421"/>
      <c r="ENZ562" s="422"/>
      <c r="EOA562" s="422"/>
      <c r="EOB562" s="421"/>
      <c r="EOC562" s="422"/>
      <c r="EOD562" s="423"/>
      <c r="EOE562" s="424"/>
      <c r="EOF562" s="424"/>
      <c r="EOG562" s="424"/>
      <c r="EOH562" s="424"/>
      <c r="EOI562" s="424"/>
      <c r="EOJ562" s="424"/>
      <c r="EOK562" s="421"/>
      <c r="EOL562" s="422"/>
      <c r="EOM562" s="422"/>
      <c r="EON562" s="421"/>
      <c r="EOO562" s="422"/>
      <c r="EOP562" s="423"/>
      <c r="EOQ562" s="424"/>
      <c r="EOR562" s="424"/>
      <c r="EOS562" s="424"/>
      <c r="EOT562" s="424"/>
      <c r="EOU562" s="424"/>
      <c r="EOV562" s="424"/>
      <c r="EOW562" s="421"/>
      <c r="EOX562" s="422"/>
      <c r="EOY562" s="422"/>
      <c r="EOZ562" s="421"/>
      <c r="EPA562" s="422"/>
      <c r="EPB562" s="423"/>
      <c r="EPC562" s="424"/>
      <c r="EPD562" s="424"/>
      <c r="EPE562" s="424"/>
      <c r="EPF562" s="424"/>
      <c r="EPG562" s="424"/>
      <c r="EPH562" s="424"/>
      <c r="EPI562" s="421"/>
      <c r="EPJ562" s="422"/>
      <c r="EPK562" s="422"/>
      <c r="EPL562" s="421"/>
      <c r="EPM562" s="422"/>
      <c r="EPN562" s="423"/>
      <c r="EPO562" s="424"/>
      <c r="EPP562" s="424"/>
      <c r="EPQ562" s="424"/>
      <c r="EPR562" s="424"/>
      <c r="EPS562" s="424"/>
      <c r="EPT562" s="424"/>
      <c r="EPU562" s="421"/>
      <c r="EPV562" s="422"/>
      <c r="EPW562" s="422"/>
      <c r="EPX562" s="421"/>
      <c r="EPY562" s="422"/>
      <c r="EPZ562" s="423"/>
      <c r="EQA562" s="424"/>
      <c r="EQB562" s="424"/>
      <c r="EQC562" s="424"/>
      <c r="EQD562" s="424"/>
      <c r="EQE562" s="424"/>
      <c r="EQF562" s="424"/>
      <c r="EQG562" s="421"/>
      <c r="EQH562" s="422"/>
      <c r="EQI562" s="422"/>
      <c r="EQJ562" s="421"/>
      <c r="EQK562" s="422"/>
      <c r="EQL562" s="423"/>
      <c r="EQM562" s="424"/>
      <c r="EQN562" s="424"/>
      <c r="EQO562" s="424"/>
      <c r="EQP562" s="424"/>
      <c r="EQQ562" s="424"/>
      <c r="EQR562" s="424"/>
      <c r="EQS562" s="421"/>
      <c r="EQT562" s="422"/>
      <c r="EQU562" s="422"/>
      <c r="EQV562" s="421"/>
      <c r="EQW562" s="422"/>
      <c r="EQX562" s="423"/>
      <c r="EQY562" s="424"/>
      <c r="EQZ562" s="424"/>
      <c r="ERA562" s="424"/>
      <c r="ERB562" s="424"/>
      <c r="ERC562" s="424"/>
      <c r="ERD562" s="424"/>
      <c r="ERE562" s="421"/>
      <c r="ERF562" s="422"/>
      <c r="ERG562" s="422"/>
      <c r="ERH562" s="421"/>
      <c r="ERI562" s="422"/>
      <c r="ERJ562" s="423"/>
      <c r="ERK562" s="424"/>
      <c r="ERL562" s="424"/>
      <c r="ERM562" s="424"/>
      <c r="ERN562" s="424"/>
      <c r="ERO562" s="424"/>
      <c r="ERP562" s="424"/>
      <c r="ERQ562" s="421"/>
      <c r="ERR562" s="422"/>
      <c r="ERS562" s="422"/>
      <c r="ERT562" s="421"/>
      <c r="ERU562" s="422"/>
      <c r="ERV562" s="423"/>
      <c r="ERW562" s="424"/>
      <c r="ERX562" s="424"/>
      <c r="ERY562" s="424"/>
      <c r="ERZ562" s="424"/>
      <c r="ESA562" s="424"/>
      <c r="ESB562" s="424"/>
      <c r="ESC562" s="421"/>
      <c r="ESD562" s="422"/>
      <c r="ESE562" s="422"/>
      <c r="ESF562" s="421"/>
      <c r="ESG562" s="422"/>
      <c r="ESH562" s="423"/>
      <c r="ESI562" s="424"/>
      <c r="ESJ562" s="424"/>
      <c r="ESK562" s="424"/>
      <c r="ESL562" s="424"/>
      <c r="ESM562" s="424"/>
      <c r="ESN562" s="424"/>
      <c r="ESO562" s="421"/>
      <c r="ESP562" s="422"/>
      <c r="ESQ562" s="422"/>
      <c r="ESR562" s="421"/>
      <c r="ESS562" s="422"/>
      <c r="EST562" s="423"/>
      <c r="ESU562" s="424"/>
      <c r="ESV562" s="424"/>
      <c r="ESW562" s="424"/>
      <c r="ESX562" s="424"/>
      <c r="ESY562" s="424"/>
      <c r="ESZ562" s="424"/>
      <c r="ETA562" s="421"/>
      <c r="ETB562" s="422"/>
      <c r="ETC562" s="422"/>
      <c r="ETD562" s="421"/>
      <c r="ETE562" s="422"/>
      <c r="ETF562" s="423"/>
      <c r="ETG562" s="424"/>
      <c r="ETH562" s="424"/>
      <c r="ETI562" s="424"/>
      <c r="ETJ562" s="424"/>
      <c r="ETK562" s="424"/>
      <c r="ETL562" s="424"/>
      <c r="ETM562" s="421"/>
      <c r="ETN562" s="422"/>
      <c r="ETO562" s="422"/>
      <c r="ETP562" s="421"/>
      <c r="ETQ562" s="422"/>
      <c r="ETR562" s="423"/>
      <c r="ETS562" s="424"/>
      <c r="ETT562" s="424"/>
      <c r="ETU562" s="424"/>
      <c r="ETV562" s="424"/>
      <c r="ETW562" s="424"/>
      <c r="ETX562" s="424"/>
      <c r="ETY562" s="421"/>
      <c r="ETZ562" s="422"/>
      <c r="EUA562" s="422"/>
      <c r="EUB562" s="421"/>
      <c r="EUC562" s="422"/>
      <c r="EUD562" s="423"/>
      <c r="EUE562" s="424"/>
      <c r="EUF562" s="424"/>
      <c r="EUG562" s="424"/>
      <c r="EUH562" s="424"/>
      <c r="EUI562" s="424"/>
      <c r="EUJ562" s="424"/>
      <c r="EUK562" s="421"/>
      <c r="EUL562" s="422"/>
      <c r="EUM562" s="422"/>
      <c r="EUN562" s="421"/>
      <c r="EUO562" s="422"/>
      <c r="EUP562" s="423"/>
      <c r="EUQ562" s="424"/>
      <c r="EUR562" s="424"/>
      <c r="EUS562" s="424"/>
      <c r="EUT562" s="424"/>
      <c r="EUU562" s="424"/>
      <c r="EUV562" s="424"/>
      <c r="EUW562" s="421"/>
      <c r="EUX562" s="422"/>
      <c r="EUY562" s="422"/>
      <c r="EUZ562" s="421"/>
      <c r="EVA562" s="422"/>
      <c r="EVB562" s="423"/>
      <c r="EVC562" s="424"/>
      <c r="EVD562" s="424"/>
      <c r="EVE562" s="424"/>
      <c r="EVF562" s="424"/>
      <c r="EVG562" s="424"/>
      <c r="EVH562" s="424"/>
      <c r="EVI562" s="421"/>
      <c r="EVJ562" s="422"/>
      <c r="EVK562" s="422"/>
      <c r="EVL562" s="421"/>
      <c r="EVM562" s="422"/>
      <c r="EVN562" s="423"/>
      <c r="EVO562" s="424"/>
      <c r="EVP562" s="424"/>
      <c r="EVQ562" s="424"/>
      <c r="EVR562" s="424"/>
      <c r="EVS562" s="424"/>
      <c r="EVT562" s="424"/>
      <c r="EVU562" s="421"/>
      <c r="EVV562" s="422"/>
      <c r="EVW562" s="422"/>
      <c r="EVX562" s="421"/>
      <c r="EVY562" s="422"/>
      <c r="EVZ562" s="423"/>
      <c r="EWA562" s="424"/>
      <c r="EWB562" s="424"/>
      <c r="EWC562" s="424"/>
      <c r="EWD562" s="424"/>
      <c r="EWE562" s="424"/>
      <c r="EWF562" s="424"/>
      <c r="EWG562" s="421"/>
      <c r="EWH562" s="422"/>
      <c r="EWI562" s="422"/>
      <c r="EWJ562" s="421"/>
      <c r="EWK562" s="422"/>
      <c r="EWL562" s="423"/>
      <c r="EWM562" s="424"/>
      <c r="EWN562" s="424"/>
      <c r="EWO562" s="424"/>
      <c r="EWP562" s="424"/>
      <c r="EWQ562" s="424"/>
      <c r="EWR562" s="424"/>
      <c r="EWS562" s="421"/>
      <c r="EWT562" s="422"/>
      <c r="EWU562" s="422"/>
      <c r="EWV562" s="421"/>
      <c r="EWW562" s="422"/>
      <c r="EWX562" s="423"/>
      <c r="EWY562" s="424"/>
      <c r="EWZ562" s="424"/>
      <c r="EXA562" s="424"/>
      <c r="EXB562" s="424"/>
      <c r="EXC562" s="424"/>
      <c r="EXD562" s="424"/>
      <c r="EXE562" s="421"/>
      <c r="EXF562" s="422"/>
      <c r="EXG562" s="422"/>
      <c r="EXH562" s="421"/>
      <c r="EXI562" s="422"/>
      <c r="EXJ562" s="423"/>
      <c r="EXK562" s="424"/>
      <c r="EXL562" s="424"/>
      <c r="EXM562" s="424"/>
      <c r="EXN562" s="424"/>
      <c r="EXO562" s="424"/>
      <c r="EXP562" s="424"/>
      <c r="EXQ562" s="421"/>
      <c r="EXR562" s="422"/>
      <c r="EXS562" s="422"/>
      <c r="EXT562" s="421"/>
      <c r="EXU562" s="422"/>
      <c r="EXV562" s="423"/>
      <c r="EXW562" s="424"/>
      <c r="EXX562" s="424"/>
      <c r="EXY562" s="424"/>
      <c r="EXZ562" s="424"/>
      <c r="EYA562" s="424"/>
      <c r="EYB562" s="424"/>
      <c r="EYC562" s="421"/>
      <c r="EYD562" s="422"/>
      <c r="EYE562" s="422"/>
      <c r="EYF562" s="421"/>
      <c r="EYG562" s="422"/>
      <c r="EYH562" s="423"/>
      <c r="EYI562" s="424"/>
      <c r="EYJ562" s="424"/>
      <c r="EYK562" s="424"/>
      <c r="EYL562" s="424"/>
      <c r="EYM562" s="424"/>
      <c r="EYN562" s="424"/>
      <c r="EYO562" s="421"/>
      <c r="EYP562" s="422"/>
      <c r="EYQ562" s="422"/>
      <c r="EYR562" s="421"/>
      <c r="EYS562" s="422"/>
      <c r="EYT562" s="423"/>
      <c r="EYU562" s="424"/>
      <c r="EYV562" s="424"/>
      <c r="EYW562" s="424"/>
      <c r="EYX562" s="424"/>
      <c r="EYY562" s="424"/>
      <c r="EYZ562" s="424"/>
      <c r="EZA562" s="421"/>
      <c r="EZB562" s="422"/>
      <c r="EZC562" s="422"/>
      <c r="EZD562" s="421"/>
      <c r="EZE562" s="422"/>
      <c r="EZF562" s="423"/>
      <c r="EZG562" s="424"/>
      <c r="EZH562" s="424"/>
      <c r="EZI562" s="424"/>
      <c r="EZJ562" s="424"/>
      <c r="EZK562" s="424"/>
      <c r="EZL562" s="424"/>
      <c r="EZM562" s="421"/>
      <c r="EZN562" s="422"/>
      <c r="EZO562" s="422"/>
      <c r="EZP562" s="421"/>
      <c r="EZQ562" s="422"/>
      <c r="EZR562" s="423"/>
      <c r="EZS562" s="424"/>
      <c r="EZT562" s="424"/>
      <c r="EZU562" s="424"/>
      <c r="EZV562" s="424"/>
      <c r="EZW562" s="424"/>
      <c r="EZX562" s="424"/>
      <c r="EZY562" s="421"/>
      <c r="EZZ562" s="422"/>
      <c r="FAA562" s="422"/>
      <c r="FAB562" s="421"/>
      <c r="FAC562" s="422"/>
      <c r="FAD562" s="423"/>
      <c r="FAE562" s="424"/>
      <c r="FAF562" s="424"/>
      <c r="FAG562" s="424"/>
      <c r="FAH562" s="424"/>
      <c r="FAI562" s="424"/>
      <c r="FAJ562" s="424"/>
      <c r="FAK562" s="421"/>
      <c r="FAL562" s="422"/>
      <c r="FAM562" s="422"/>
      <c r="FAN562" s="421"/>
      <c r="FAO562" s="422"/>
      <c r="FAP562" s="423"/>
      <c r="FAQ562" s="424"/>
      <c r="FAR562" s="424"/>
      <c r="FAS562" s="424"/>
      <c r="FAT562" s="424"/>
      <c r="FAU562" s="424"/>
      <c r="FAV562" s="424"/>
      <c r="FAW562" s="421"/>
      <c r="FAX562" s="422"/>
      <c r="FAY562" s="422"/>
      <c r="FAZ562" s="421"/>
      <c r="FBA562" s="422"/>
      <c r="FBB562" s="423"/>
      <c r="FBC562" s="424"/>
      <c r="FBD562" s="424"/>
      <c r="FBE562" s="424"/>
      <c r="FBF562" s="424"/>
      <c r="FBG562" s="424"/>
      <c r="FBH562" s="424"/>
      <c r="FBI562" s="421"/>
      <c r="FBJ562" s="422"/>
      <c r="FBK562" s="422"/>
      <c r="FBL562" s="421"/>
      <c r="FBM562" s="422"/>
      <c r="FBN562" s="423"/>
      <c r="FBO562" s="424"/>
      <c r="FBP562" s="424"/>
      <c r="FBQ562" s="424"/>
      <c r="FBR562" s="424"/>
      <c r="FBS562" s="424"/>
      <c r="FBT562" s="424"/>
      <c r="FBU562" s="421"/>
      <c r="FBV562" s="422"/>
      <c r="FBW562" s="422"/>
      <c r="FBX562" s="421"/>
      <c r="FBY562" s="422"/>
      <c r="FBZ562" s="423"/>
      <c r="FCA562" s="424"/>
      <c r="FCB562" s="424"/>
      <c r="FCC562" s="424"/>
      <c r="FCD562" s="424"/>
      <c r="FCE562" s="424"/>
      <c r="FCF562" s="424"/>
      <c r="FCG562" s="421"/>
      <c r="FCH562" s="422"/>
      <c r="FCI562" s="422"/>
      <c r="FCJ562" s="421"/>
      <c r="FCK562" s="422"/>
      <c r="FCL562" s="423"/>
      <c r="FCM562" s="424"/>
      <c r="FCN562" s="424"/>
      <c r="FCO562" s="424"/>
      <c r="FCP562" s="424"/>
      <c r="FCQ562" s="424"/>
      <c r="FCR562" s="424"/>
      <c r="FCS562" s="421"/>
      <c r="FCT562" s="422"/>
      <c r="FCU562" s="422"/>
      <c r="FCV562" s="421"/>
      <c r="FCW562" s="422"/>
      <c r="FCX562" s="423"/>
      <c r="FCY562" s="424"/>
      <c r="FCZ562" s="424"/>
      <c r="FDA562" s="424"/>
      <c r="FDB562" s="424"/>
      <c r="FDC562" s="424"/>
      <c r="FDD562" s="424"/>
      <c r="FDE562" s="421"/>
      <c r="FDF562" s="422"/>
      <c r="FDG562" s="422"/>
      <c r="FDH562" s="421"/>
      <c r="FDI562" s="422"/>
      <c r="FDJ562" s="423"/>
      <c r="FDK562" s="424"/>
      <c r="FDL562" s="424"/>
      <c r="FDM562" s="424"/>
      <c r="FDN562" s="424"/>
      <c r="FDO562" s="424"/>
      <c r="FDP562" s="424"/>
      <c r="FDQ562" s="421"/>
      <c r="FDR562" s="422"/>
      <c r="FDS562" s="422"/>
      <c r="FDT562" s="421"/>
      <c r="FDU562" s="422"/>
      <c r="FDV562" s="423"/>
      <c r="FDW562" s="424"/>
      <c r="FDX562" s="424"/>
      <c r="FDY562" s="424"/>
      <c r="FDZ562" s="424"/>
      <c r="FEA562" s="424"/>
      <c r="FEB562" s="424"/>
      <c r="FEC562" s="421"/>
      <c r="FED562" s="422"/>
      <c r="FEE562" s="422"/>
      <c r="FEF562" s="421"/>
      <c r="FEG562" s="422"/>
      <c r="FEH562" s="423"/>
      <c r="FEI562" s="424"/>
      <c r="FEJ562" s="424"/>
      <c r="FEK562" s="424"/>
      <c r="FEL562" s="424"/>
      <c r="FEM562" s="424"/>
      <c r="FEN562" s="424"/>
      <c r="FEO562" s="421"/>
      <c r="FEP562" s="422"/>
      <c r="FEQ562" s="422"/>
      <c r="FER562" s="421"/>
      <c r="FES562" s="422"/>
      <c r="FET562" s="423"/>
      <c r="FEU562" s="424"/>
      <c r="FEV562" s="424"/>
      <c r="FEW562" s="424"/>
      <c r="FEX562" s="424"/>
      <c r="FEY562" s="424"/>
      <c r="FEZ562" s="424"/>
      <c r="FFA562" s="421"/>
      <c r="FFB562" s="422"/>
      <c r="FFC562" s="422"/>
      <c r="FFD562" s="421"/>
      <c r="FFE562" s="422"/>
      <c r="FFF562" s="423"/>
      <c r="FFG562" s="424"/>
      <c r="FFH562" s="424"/>
      <c r="FFI562" s="424"/>
      <c r="FFJ562" s="424"/>
      <c r="FFK562" s="424"/>
      <c r="FFL562" s="424"/>
      <c r="FFM562" s="421"/>
      <c r="FFN562" s="422"/>
      <c r="FFO562" s="422"/>
      <c r="FFP562" s="421"/>
      <c r="FFQ562" s="422"/>
      <c r="FFR562" s="423"/>
      <c r="FFS562" s="424"/>
      <c r="FFT562" s="424"/>
      <c r="FFU562" s="424"/>
      <c r="FFV562" s="424"/>
      <c r="FFW562" s="424"/>
      <c r="FFX562" s="424"/>
      <c r="FFY562" s="421"/>
      <c r="FFZ562" s="422"/>
      <c r="FGA562" s="422"/>
      <c r="FGB562" s="421"/>
      <c r="FGC562" s="422"/>
      <c r="FGD562" s="423"/>
      <c r="FGE562" s="424"/>
      <c r="FGF562" s="424"/>
      <c r="FGG562" s="424"/>
      <c r="FGH562" s="424"/>
      <c r="FGI562" s="424"/>
      <c r="FGJ562" s="424"/>
      <c r="FGK562" s="421"/>
      <c r="FGL562" s="422"/>
      <c r="FGM562" s="422"/>
      <c r="FGN562" s="421"/>
      <c r="FGO562" s="422"/>
      <c r="FGP562" s="423"/>
      <c r="FGQ562" s="424"/>
      <c r="FGR562" s="424"/>
      <c r="FGS562" s="424"/>
      <c r="FGT562" s="424"/>
      <c r="FGU562" s="424"/>
      <c r="FGV562" s="424"/>
      <c r="FGW562" s="421"/>
      <c r="FGX562" s="422"/>
      <c r="FGY562" s="422"/>
      <c r="FGZ562" s="421"/>
      <c r="FHA562" s="422"/>
      <c r="FHB562" s="423"/>
      <c r="FHC562" s="424"/>
      <c r="FHD562" s="424"/>
      <c r="FHE562" s="424"/>
      <c r="FHF562" s="424"/>
      <c r="FHG562" s="424"/>
      <c r="FHH562" s="424"/>
      <c r="FHI562" s="421"/>
      <c r="FHJ562" s="422"/>
      <c r="FHK562" s="422"/>
      <c r="FHL562" s="421"/>
      <c r="FHM562" s="422"/>
      <c r="FHN562" s="423"/>
      <c r="FHO562" s="424"/>
      <c r="FHP562" s="424"/>
      <c r="FHQ562" s="424"/>
      <c r="FHR562" s="424"/>
      <c r="FHS562" s="424"/>
      <c r="FHT562" s="424"/>
      <c r="FHU562" s="421"/>
      <c r="FHV562" s="422"/>
      <c r="FHW562" s="422"/>
      <c r="FHX562" s="421"/>
      <c r="FHY562" s="422"/>
      <c r="FHZ562" s="423"/>
      <c r="FIA562" s="424"/>
      <c r="FIB562" s="424"/>
      <c r="FIC562" s="424"/>
      <c r="FID562" s="424"/>
      <c r="FIE562" s="424"/>
      <c r="FIF562" s="424"/>
      <c r="FIG562" s="421"/>
      <c r="FIH562" s="422"/>
      <c r="FII562" s="422"/>
      <c r="FIJ562" s="421"/>
      <c r="FIK562" s="422"/>
      <c r="FIL562" s="423"/>
      <c r="FIM562" s="424"/>
      <c r="FIN562" s="424"/>
      <c r="FIO562" s="424"/>
      <c r="FIP562" s="424"/>
      <c r="FIQ562" s="424"/>
      <c r="FIR562" s="424"/>
      <c r="FIS562" s="421"/>
      <c r="FIT562" s="422"/>
      <c r="FIU562" s="422"/>
      <c r="FIV562" s="421"/>
      <c r="FIW562" s="422"/>
      <c r="FIX562" s="423"/>
      <c r="FIY562" s="424"/>
      <c r="FIZ562" s="424"/>
      <c r="FJA562" s="424"/>
      <c r="FJB562" s="424"/>
      <c r="FJC562" s="424"/>
      <c r="FJD562" s="424"/>
      <c r="FJE562" s="421"/>
      <c r="FJF562" s="422"/>
      <c r="FJG562" s="422"/>
      <c r="FJH562" s="421"/>
      <c r="FJI562" s="422"/>
      <c r="FJJ562" s="423"/>
      <c r="FJK562" s="424"/>
      <c r="FJL562" s="424"/>
      <c r="FJM562" s="424"/>
      <c r="FJN562" s="424"/>
      <c r="FJO562" s="424"/>
      <c r="FJP562" s="424"/>
      <c r="FJQ562" s="421"/>
      <c r="FJR562" s="422"/>
      <c r="FJS562" s="422"/>
      <c r="FJT562" s="421"/>
      <c r="FJU562" s="422"/>
      <c r="FJV562" s="423"/>
      <c r="FJW562" s="424"/>
      <c r="FJX562" s="424"/>
      <c r="FJY562" s="424"/>
      <c r="FJZ562" s="424"/>
      <c r="FKA562" s="424"/>
      <c r="FKB562" s="424"/>
      <c r="FKC562" s="421"/>
      <c r="FKD562" s="422"/>
      <c r="FKE562" s="422"/>
      <c r="FKF562" s="421"/>
      <c r="FKG562" s="422"/>
      <c r="FKH562" s="423"/>
      <c r="FKI562" s="424"/>
      <c r="FKJ562" s="424"/>
      <c r="FKK562" s="424"/>
      <c r="FKL562" s="424"/>
      <c r="FKM562" s="424"/>
      <c r="FKN562" s="424"/>
      <c r="FKO562" s="421"/>
      <c r="FKP562" s="422"/>
      <c r="FKQ562" s="422"/>
      <c r="FKR562" s="421"/>
      <c r="FKS562" s="422"/>
      <c r="FKT562" s="423"/>
      <c r="FKU562" s="424"/>
      <c r="FKV562" s="424"/>
      <c r="FKW562" s="424"/>
      <c r="FKX562" s="424"/>
      <c r="FKY562" s="424"/>
      <c r="FKZ562" s="424"/>
      <c r="FLA562" s="421"/>
      <c r="FLB562" s="422"/>
      <c r="FLC562" s="422"/>
      <c r="FLD562" s="421"/>
      <c r="FLE562" s="422"/>
      <c r="FLF562" s="423"/>
      <c r="FLG562" s="424"/>
      <c r="FLH562" s="424"/>
      <c r="FLI562" s="424"/>
      <c r="FLJ562" s="424"/>
      <c r="FLK562" s="424"/>
      <c r="FLL562" s="424"/>
      <c r="FLM562" s="421"/>
      <c r="FLN562" s="422"/>
      <c r="FLO562" s="422"/>
      <c r="FLP562" s="421"/>
      <c r="FLQ562" s="422"/>
      <c r="FLR562" s="423"/>
      <c r="FLS562" s="424"/>
      <c r="FLT562" s="424"/>
      <c r="FLU562" s="424"/>
      <c r="FLV562" s="424"/>
      <c r="FLW562" s="424"/>
      <c r="FLX562" s="424"/>
      <c r="FLY562" s="421"/>
      <c r="FLZ562" s="422"/>
      <c r="FMA562" s="422"/>
      <c r="FMB562" s="421"/>
      <c r="FMC562" s="422"/>
      <c r="FMD562" s="423"/>
      <c r="FME562" s="424"/>
      <c r="FMF562" s="424"/>
      <c r="FMG562" s="424"/>
      <c r="FMH562" s="424"/>
      <c r="FMI562" s="424"/>
      <c r="FMJ562" s="424"/>
      <c r="FMK562" s="421"/>
      <c r="FML562" s="422"/>
      <c r="FMM562" s="422"/>
      <c r="FMN562" s="421"/>
      <c r="FMO562" s="422"/>
      <c r="FMP562" s="423"/>
      <c r="FMQ562" s="424"/>
      <c r="FMR562" s="424"/>
      <c r="FMS562" s="424"/>
      <c r="FMT562" s="424"/>
      <c r="FMU562" s="424"/>
      <c r="FMV562" s="424"/>
      <c r="FMW562" s="421"/>
      <c r="FMX562" s="422"/>
      <c r="FMY562" s="422"/>
      <c r="FMZ562" s="421"/>
      <c r="FNA562" s="422"/>
      <c r="FNB562" s="423"/>
      <c r="FNC562" s="424"/>
      <c r="FND562" s="424"/>
      <c r="FNE562" s="424"/>
      <c r="FNF562" s="424"/>
      <c r="FNG562" s="424"/>
      <c r="FNH562" s="424"/>
      <c r="FNI562" s="421"/>
      <c r="FNJ562" s="422"/>
      <c r="FNK562" s="422"/>
      <c r="FNL562" s="421"/>
      <c r="FNM562" s="422"/>
      <c r="FNN562" s="423"/>
      <c r="FNO562" s="424"/>
      <c r="FNP562" s="424"/>
      <c r="FNQ562" s="424"/>
      <c r="FNR562" s="424"/>
      <c r="FNS562" s="424"/>
      <c r="FNT562" s="424"/>
      <c r="FNU562" s="421"/>
      <c r="FNV562" s="422"/>
      <c r="FNW562" s="422"/>
      <c r="FNX562" s="421"/>
      <c r="FNY562" s="422"/>
      <c r="FNZ562" s="423"/>
      <c r="FOA562" s="424"/>
      <c r="FOB562" s="424"/>
      <c r="FOC562" s="424"/>
      <c r="FOD562" s="424"/>
      <c r="FOE562" s="424"/>
      <c r="FOF562" s="424"/>
      <c r="FOG562" s="421"/>
      <c r="FOH562" s="422"/>
      <c r="FOI562" s="422"/>
      <c r="FOJ562" s="421"/>
      <c r="FOK562" s="422"/>
      <c r="FOL562" s="423"/>
      <c r="FOM562" s="424"/>
      <c r="FON562" s="424"/>
      <c r="FOO562" s="424"/>
      <c r="FOP562" s="424"/>
      <c r="FOQ562" s="424"/>
      <c r="FOR562" s="424"/>
      <c r="FOS562" s="421"/>
      <c r="FOT562" s="422"/>
      <c r="FOU562" s="422"/>
      <c r="FOV562" s="421"/>
      <c r="FOW562" s="422"/>
      <c r="FOX562" s="423"/>
      <c r="FOY562" s="424"/>
      <c r="FOZ562" s="424"/>
      <c r="FPA562" s="424"/>
      <c r="FPB562" s="424"/>
      <c r="FPC562" s="424"/>
      <c r="FPD562" s="424"/>
      <c r="FPE562" s="421"/>
      <c r="FPF562" s="422"/>
      <c r="FPG562" s="422"/>
      <c r="FPH562" s="421"/>
      <c r="FPI562" s="422"/>
      <c r="FPJ562" s="423"/>
      <c r="FPK562" s="424"/>
      <c r="FPL562" s="424"/>
      <c r="FPM562" s="424"/>
      <c r="FPN562" s="424"/>
      <c r="FPO562" s="424"/>
      <c r="FPP562" s="424"/>
      <c r="FPQ562" s="421"/>
      <c r="FPR562" s="422"/>
      <c r="FPS562" s="422"/>
      <c r="FPT562" s="421"/>
      <c r="FPU562" s="422"/>
      <c r="FPV562" s="423"/>
      <c r="FPW562" s="424"/>
      <c r="FPX562" s="424"/>
      <c r="FPY562" s="424"/>
      <c r="FPZ562" s="424"/>
      <c r="FQA562" s="424"/>
      <c r="FQB562" s="424"/>
      <c r="FQC562" s="421"/>
      <c r="FQD562" s="422"/>
      <c r="FQE562" s="422"/>
      <c r="FQF562" s="421"/>
      <c r="FQG562" s="422"/>
      <c r="FQH562" s="423"/>
      <c r="FQI562" s="424"/>
      <c r="FQJ562" s="424"/>
      <c r="FQK562" s="424"/>
      <c r="FQL562" s="424"/>
      <c r="FQM562" s="424"/>
      <c r="FQN562" s="424"/>
      <c r="FQO562" s="421"/>
      <c r="FQP562" s="422"/>
      <c r="FQQ562" s="422"/>
      <c r="FQR562" s="421"/>
      <c r="FQS562" s="422"/>
      <c r="FQT562" s="423"/>
      <c r="FQU562" s="424"/>
      <c r="FQV562" s="424"/>
      <c r="FQW562" s="424"/>
      <c r="FQX562" s="424"/>
      <c r="FQY562" s="424"/>
      <c r="FQZ562" s="424"/>
      <c r="FRA562" s="421"/>
      <c r="FRB562" s="422"/>
      <c r="FRC562" s="422"/>
      <c r="FRD562" s="421"/>
      <c r="FRE562" s="422"/>
      <c r="FRF562" s="423"/>
      <c r="FRG562" s="424"/>
      <c r="FRH562" s="424"/>
      <c r="FRI562" s="424"/>
      <c r="FRJ562" s="424"/>
      <c r="FRK562" s="424"/>
      <c r="FRL562" s="424"/>
      <c r="FRM562" s="421"/>
      <c r="FRN562" s="422"/>
      <c r="FRO562" s="422"/>
      <c r="FRP562" s="421"/>
      <c r="FRQ562" s="422"/>
      <c r="FRR562" s="423"/>
      <c r="FRS562" s="424"/>
      <c r="FRT562" s="424"/>
      <c r="FRU562" s="424"/>
      <c r="FRV562" s="424"/>
      <c r="FRW562" s="424"/>
      <c r="FRX562" s="424"/>
      <c r="FRY562" s="421"/>
      <c r="FRZ562" s="422"/>
      <c r="FSA562" s="422"/>
      <c r="FSB562" s="421"/>
      <c r="FSC562" s="422"/>
      <c r="FSD562" s="423"/>
      <c r="FSE562" s="424"/>
      <c r="FSF562" s="424"/>
      <c r="FSG562" s="424"/>
      <c r="FSH562" s="424"/>
      <c r="FSI562" s="424"/>
      <c r="FSJ562" s="424"/>
      <c r="FSK562" s="421"/>
      <c r="FSL562" s="422"/>
      <c r="FSM562" s="422"/>
      <c r="FSN562" s="421"/>
      <c r="FSO562" s="422"/>
      <c r="FSP562" s="423"/>
      <c r="FSQ562" s="424"/>
      <c r="FSR562" s="424"/>
      <c r="FSS562" s="424"/>
      <c r="FST562" s="424"/>
      <c r="FSU562" s="424"/>
      <c r="FSV562" s="424"/>
      <c r="FSW562" s="421"/>
      <c r="FSX562" s="422"/>
      <c r="FSY562" s="422"/>
      <c r="FSZ562" s="421"/>
      <c r="FTA562" s="422"/>
      <c r="FTB562" s="423"/>
      <c r="FTC562" s="424"/>
      <c r="FTD562" s="424"/>
      <c r="FTE562" s="424"/>
      <c r="FTF562" s="424"/>
      <c r="FTG562" s="424"/>
      <c r="FTH562" s="424"/>
      <c r="FTI562" s="421"/>
      <c r="FTJ562" s="422"/>
      <c r="FTK562" s="422"/>
      <c r="FTL562" s="421"/>
      <c r="FTM562" s="422"/>
      <c r="FTN562" s="423"/>
      <c r="FTO562" s="424"/>
      <c r="FTP562" s="424"/>
      <c r="FTQ562" s="424"/>
      <c r="FTR562" s="424"/>
      <c r="FTS562" s="424"/>
      <c r="FTT562" s="424"/>
      <c r="FTU562" s="421"/>
      <c r="FTV562" s="422"/>
      <c r="FTW562" s="422"/>
      <c r="FTX562" s="421"/>
      <c r="FTY562" s="422"/>
      <c r="FTZ562" s="423"/>
      <c r="FUA562" s="424"/>
      <c r="FUB562" s="424"/>
      <c r="FUC562" s="424"/>
      <c r="FUD562" s="424"/>
      <c r="FUE562" s="424"/>
      <c r="FUF562" s="424"/>
      <c r="FUG562" s="421"/>
      <c r="FUH562" s="422"/>
      <c r="FUI562" s="422"/>
      <c r="FUJ562" s="421"/>
      <c r="FUK562" s="422"/>
      <c r="FUL562" s="423"/>
      <c r="FUM562" s="424"/>
      <c r="FUN562" s="424"/>
      <c r="FUO562" s="424"/>
      <c r="FUP562" s="424"/>
      <c r="FUQ562" s="424"/>
      <c r="FUR562" s="424"/>
      <c r="FUS562" s="421"/>
      <c r="FUT562" s="422"/>
      <c r="FUU562" s="422"/>
      <c r="FUV562" s="421"/>
      <c r="FUW562" s="422"/>
      <c r="FUX562" s="423"/>
      <c r="FUY562" s="424"/>
      <c r="FUZ562" s="424"/>
      <c r="FVA562" s="424"/>
      <c r="FVB562" s="424"/>
      <c r="FVC562" s="424"/>
      <c r="FVD562" s="424"/>
      <c r="FVE562" s="421"/>
      <c r="FVF562" s="422"/>
      <c r="FVG562" s="422"/>
      <c r="FVH562" s="421"/>
      <c r="FVI562" s="422"/>
      <c r="FVJ562" s="423"/>
      <c r="FVK562" s="424"/>
      <c r="FVL562" s="424"/>
      <c r="FVM562" s="424"/>
      <c r="FVN562" s="424"/>
      <c r="FVO562" s="424"/>
      <c r="FVP562" s="424"/>
      <c r="FVQ562" s="421"/>
      <c r="FVR562" s="422"/>
      <c r="FVS562" s="422"/>
      <c r="FVT562" s="421"/>
      <c r="FVU562" s="422"/>
      <c r="FVV562" s="423"/>
      <c r="FVW562" s="424"/>
      <c r="FVX562" s="424"/>
      <c r="FVY562" s="424"/>
      <c r="FVZ562" s="424"/>
      <c r="FWA562" s="424"/>
      <c r="FWB562" s="424"/>
      <c r="FWC562" s="421"/>
      <c r="FWD562" s="422"/>
      <c r="FWE562" s="422"/>
      <c r="FWF562" s="421"/>
      <c r="FWG562" s="422"/>
      <c r="FWH562" s="423"/>
      <c r="FWI562" s="424"/>
      <c r="FWJ562" s="424"/>
      <c r="FWK562" s="424"/>
      <c r="FWL562" s="424"/>
      <c r="FWM562" s="424"/>
      <c r="FWN562" s="424"/>
      <c r="FWO562" s="421"/>
      <c r="FWP562" s="422"/>
      <c r="FWQ562" s="422"/>
      <c r="FWR562" s="421"/>
      <c r="FWS562" s="422"/>
      <c r="FWT562" s="423"/>
      <c r="FWU562" s="424"/>
      <c r="FWV562" s="424"/>
      <c r="FWW562" s="424"/>
      <c r="FWX562" s="424"/>
      <c r="FWY562" s="424"/>
      <c r="FWZ562" s="424"/>
      <c r="FXA562" s="421"/>
      <c r="FXB562" s="422"/>
      <c r="FXC562" s="422"/>
      <c r="FXD562" s="421"/>
      <c r="FXE562" s="422"/>
      <c r="FXF562" s="423"/>
      <c r="FXG562" s="424"/>
      <c r="FXH562" s="424"/>
      <c r="FXI562" s="424"/>
      <c r="FXJ562" s="424"/>
      <c r="FXK562" s="424"/>
      <c r="FXL562" s="424"/>
      <c r="FXM562" s="421"/>
      <c r="FXN562" s="422"/>
      <c r="FXO562" s="422"/>
      <c r="FXP562" s="421"/>
      <c r="FXQ562" s="422"/>
      <c r="FXR562" s="423"/>
      <c r="FXS562" s="424"/>
      <c r="FXT562" s="424"/>
      <c r="FXU562" s="424"/>
      <c r="FXV562" s="424"/>
      <c r="FXW562" s="424"/>
      <c r="FXX562" s="424"/>
      <c r="FXY562" s="421"/>
      <c r="FXZ562" s="422"/>
      <c r="FYA562" s="422"/>
      <c r="FYB562" s="421"/>
      <c r="FYC562" s="422"/>
      <c r="FYD562" s="423"/>
      <c r="FYE562" s="424"/>
      <c r="FYF562" s="424"/>
      <c r="FYG562" s="424"/>
      <c r="FYH562" s="424"/>
      <c r="FYI562" s="424"/>
      <c r="FYJ562" s="424"/>
      <c r="FYK562" s="421"/>
      <c r="FYL562" s="422"/>
      <c r="FYM562" s="422"/>
      <c r="FYN562" s="421"/>
      <c r="FYO562" s="422"/>
      <c r="FYP562" s="423"/>
      <c r="FYQ562" s="424"/>
      <c r="FYR562" s="424"/>
      <c r="FYS562" s="424"/>
      <c r="FYT562" s="424"/>
      <c r="FYU562" s="424"/>
      <c r="FYV562" s="424"/>
      <c r="FYW562" s="421"/>
      <c r="FYX562" s="422"/>
      <c r="FYY562" s="422"/>
      <c r="FYZ562" s="421"/>
      <c r="FZA562" s="422"/>
      <c r="FZB562" s="423"/>
      <c r="FZC562" s="424"/>
      <c r="FZD562" s="424"/>
      <c r="FZE562" s="424"/>
      <c r="FZF562" s="424"/>
      <c r="FZG562" s="424"/>
      <c r="FZH562" s="424"/>
      <c r="FZI562" s="421"/>
      <c r="FZJ562" s="422"/>
      <c r="FZK562" s="422"/>
      <c r="FZL562" s="421"/>
      <c r="FZM562" s="422"/>
      <c r="FZN562" s="423"/>
      <c r="FZO562" s="424"/>
      <c r="FZP562" s="424"/>
      <c r="FZQ562" s="424"/>
      <c r="FZR562" s="424"/>
      <c r="FZS562" s="424"/>
      <c r="FZT562" s="424"/>
      <c r="FZU562" s="421"/>
      <c r="FZV562" s="422"/>
      <c r="FZW562" s="422"/>
      <c r="FZX562" s="421"/>
      <c r="FZY562" s="422"/>
      <c r="FZZ562" s="423"/>
      <c r="GAA562" s="424"/>
      <c r="GAB562" s="424"/>
      <c r="GAC562" s="424"/>
      <c r="GAD562" s="424"/>
      <c r="GAE562" s="424"/>
      <c r="GAF562" s="424"/>
      <c r="GAG562" s="421"/>
      <c r="GAH562" s="422"/>
      <c r="GAI562" s="422"/>
      <c r="GAJ562" s="421"/>
      <c r="GAK562" s="422"/>
      <c r="GAL562" s="423"/>
      <c r="GAM562" s="424"/>
      <c r="GAN562" s="424"/>
      <c r="GAO562" s="424"/>
      <c r="GAP562" s="424"/>
      <c r="GAQ562" s="424"/>
      <c r="GAR562" s="424"/>
      <c r="GAS562" s="421"/>
      <c r="GAT562" s="422"/>
      <c r="GAU562" s="422"/>
      <c r="GAV562" s="421"/>
      <c r="GAW562" s="422"/>
      <c r="GAX562" s="423"/>
      <c r="GAY562" s="424"/>
      <c r="GAZ562" s="424"/>
      <c r="GBA562" s="424"/>
      <c r="GBB562" s="424"/>
      <c r="GBC562" s="424"/>
      <c r="GBD562" s="424"/>
      <c r="GBE562" s="421"/>
      <c r="GBF562" s="422"/>
      <c r="GBG562" s="422"/>
      <c r="GBH562" s="421"/>
      <c r="GBI562" s="422"/>
      <c r="GBJ562" s="423"/>
      <c r="GBK562" s="424"/>
      <c r="GBL562" s="424"/>
      <c r="GBM562" s="424"/>
      <c r="GBN562" s="424"/>
      <c r="GBO562" s="424"/>
      <c r="GBP562" s="424"/>
      <c r="GBQ562" s="421"/>
      <c r="GBR562" s="422"/>
      <c r="GBS562" s="422"/>
      <c r="GBT562" s="421"/>
      <c r="GBU562" s="422"/>
      <c r="GBV562" s="423"/>
      <c r="GBW562" s="424"/>
      <c r="GBX562" s="424"/>
      <c r="GBY562" s="424"/>
      <c r="GBZ562" s="424"/>
      <c r="GCA562" s="424"/>
      <c r="GCB562" s="424"/>
      <c r="GCC562" s="421"/>
      <c r="GCD562" s="422"/>
      <c r="GCE562" s="422"/>
      <c r="GCF562" s="421"/>
      <c r="GCG562" s="422"/>
      <c r="GCH562" s="423"/>
      <c r="GCI562" s="424"/>
      <c r="GCJ562" s="424"/>
      <c r="GCK562" s="424"/>
      <c r="GCL562" s="424"/>
      <c r="GCM562" s="424"/>
      <c r="GCN562" s="424"/>
      <c r="GCO562" s="421"/>
      <c r="GCP562" s="422"/>
      <c r="GCQ562" s="422"/>
      <c r="GCR562" s="421"/>
      <c r="GCS562" s="422"/>
      <c r="GCT562" s="423"/>
      <c r="GCU562" s="424"/>
      <c r="GCV562" s="424"/>
      <c r="GCW562" s="424"/>
      <c r="GCX562" s="424"/>
      <c r="GCY562" s="424"/>
      <c r="GCZ562" s="424"/>
      <c r="GDA562" s="421"/>
      <c r="GDB562" s="422"/>
      <c r="GDC562" s="422"/>
      <c r="GDD562" s="421"/>
      <c r="GDE562" s="422"/>
      <c r="GDF562" s="423"/>
      <c r="GDG562" s="424"/>
      <c r="GDH562" s="424"/>
      <c r="GDI562" s="424"/>
      <c r="GDJ562" s="424"/>
      <c r="GDK562" s="424"/>
      <c r="GDL562" s="424"/>
      <c r="GDM562" s="421"/>
      <c r="GDN562" s="422"/>
      <c r="GDO562" s="422"/>
      <c r="GDP562" s="421"/>
      <c r="GDQ562" s="422"/>
      <c r="GDR562" s="423"/>
      <c r="GDS562" s="424"/>
      <c r="GDT562" s="424"/>
      <c r="GDU562" s="424"/>
      <c r="GDV562" s="424"/>
      <c r="GDW562" s="424"/>
      <c r="GDX562" s="424"/>
      <c r="GDY562" s="421"/>
      <c r="GDZ562" s="422"/>
      <c r="GEA562" s="422"/>
      <c r="GEB562" s="421"/>
      <c r="GEC562" s="422"/>
      <c r="GED562" s="423"/>
      <c r="GEE562" s="424"/>
      <c r="GEF562" s="424"/>
      <c r="GEG562" s="424"/>
      <c r="GEH562" s="424"/>
      <c r="GEI562" s="424"/>
      <c r="GEJ562" s="424"/>
      <c r="GEK562" s="421"/>
      <c r="GEL562" s="422"/>
      <c r="GEM562" s="422"/>
      <c r="GEN562" s="421"/>
      <c r="GEO562" s="422"/>
      <c r="GEP562" s="423"/>
      <c r="GEQ562" s="424"/>
      <c r="GER562" s="424"/>
      <c r="GES562" s="424"/>
      <c r="GET562" s="424"/>
      <c r="GEU562" s="424"/>
      <c r="GEV562" s="424"/>
      <c r="GEW562" s="421"/>
      <c r="GEX562" s="422"/>
      <c r="GEY562" s="422"/>
      <c r="GEZ562" s="421"/>
      <c r="GFA562" s="422"/>
      <c r="GFB562" s="423"/>
      <c r="GFC562" s="424"/>
      <c r="GFD562" s="424"/>
      <c r="GFE562" s="424"/>
      <c r="GFF562" s="424"/>
      <c r="GFG562" s="424"/>
      <c r="GFH562" s="424"/>
      <c r="GFI562" s="421"/>
      <c r="GFJ562" s="422"/>
      <c r="GFK562" s="422"/>
      <c r="GFL562" s="421"/>
      <c r="GFM562" s="422"/>
      <c r="GFN562" s="423"/>
      <c r="GFO562" s="424"/>
      <c r="GFP562" s="424"/>
      <c r="GFQ562" s="424"/>
      <c r="GFR562" s="424"/>
      <c r="GFS562" s="424"/>
      <c r="GFT562" s="424"/>
      <c r="GFU562" s="421"/>
      <c r="GFV562" s="422"/>
      <c r="GFW562" s="422"/>
      <c r="GFX562" s="421"/>
      <c r="GFY562" s="422"/>
      <c r="GFZ562" s="423"/>
      <c r="GGA562" s="424"/>
      <c r="GGB562" s="424"/>
      <c r="GGC562" s="424"/>
      <c r="GGD562" s="424"/>
      <c r="GGE562" s="424"/>
      <c r="GGF562" s="424"/>
      <c r="GGG562" s="421"/>
      <c r="GGH562" s="422"/>
      <c r="GGI562" s="422"/>
      <c r="GGJ562" s="421"/>
      <c r="GGK562" s="422"/>
      <c r="GGL562" s="423"/>
      <c r="GGM562" s="424"/>
      <c r="GGN562" s="424"/>
      <c r="GGO562" s="424"/>
      <c r="GGP562" s="424"/>
      <c r="GGQ562" s="424"/>
      <c r="GGR562" s="424"/>
      <c r="GGS562" s="421"/>
      <c r="GGT562" s="422"/>
      <c r="GGU562" s="422"/>
      <c r="GGV562" s="421"/>
      <c r="GGW562" s="422"/>
      <c r="GGX562" s="423"/>
      <c r="GGY562" s="424"/>
      <c r="GGZ562" s="424"/>
      <c r="GHA562" s="424"/>
      <c r="GHB562" s="424"/>
      <c r="GHC562" s="424"/>
      <c r="GHD562" s="424"/>
      <c r="GHE562" s="421"/>
      <c r="GHF562" s="422"/>
      <c r="GHG562" s="422"/>
      <c r="GHH562" s="421"/>
      <c r="GHI562" s="422"/>
      <c r="GHJ562" s="423"/>
      <c r="GHK562" s="424"/>
      <c r="GHL562" s="424"/>
      <c r="GHM562" s="424"/>
      <c r="GHN562" s="424"/>
      <c r="GHO562" s="424"/>
      <c r="GHP562" s="424"/>
      <c r="GHQ562" s="421"/>
      <c r="GHR562" s="422"/>
      <c r="GHS562" s="422"/>
      <c r="GHT562" s="421"/>
      <c r="GHU562" s="422"/>
      <c r="GHV562" s="423"/>
      <c r="GHW562" s="424"/>
      <c r="GHX562" s="424"/>
      <c r="GHY562" s="424"/>
      <c r="GHZ562" s="424"/>
      <c r="GIA562" s="424"/>
      <c r="GIB562" s="424"/>
      <c r="GIC562" s="421"/>
      <c r="GID562" s="422"/>
      <c r="GIE562" s="422"/>
      <c r="GIF562" s="421"/>
      <c r="GIG562" s="422"/>
      <c r="GIH562" s="423"/>
      <c r="GII562" s="424"/>
      <c r="GIJ562" s="424"/>
      <c r="GIK562" s="424"/>
      <c r="GIL562" s="424"/>
      <c r="GIM562" s="424"/>
      <c r="GIN562" s="424"/>
      <c r="GIO562" s="421"/>
      <c r="GIP562" s="422"/>
      <c r="GIQ562" s="422"/>
      <c r="GIR562" s="421"/>
      <c r="GIS562" s="422"/>
      <c r="GIT562" s="423"/>
      <c r="GIU562" s="424"/>
      <c r="GIV562" s="424"/>
      <c r="GIW562" s="424"/>
      <c r="GIX562" s="424"/>
      <c r="GIY562" s="424"/>
      <c r="GIZ562" s="424"/>
      <c r="GJA562" s="421"/>
      <c r="GJB562" s="422"/>
      <c r="GJC562" s="422"/>
      <c r="GJD562" s="421"/>
      <c r="GJE562" s="422"/>
      <c r="GJF562" s="423"/>
      <c r="GJG562" s="424"/>
      <c r="GJH562" s="424"/>
      <c r="GJI562" s="424"/>
      <c r="GJJ562" s="424"/>
      <c r="GJK562" s="424"/>
      <c r="GJL562" s="424"/>
      <c r="GJM562" s="421"/>
      <c r="GJN562" s="422"/>
      <c r="GJO562" s="422"/>
      <c r="GJP562" s="421"/>
      <c r="GJQ562" s="422"/>
      <c r="GJR562" s="423"/>
      <c r="GJS562" s="424"/>
      <c r="GJT562" s="424"/>
      <c r="GJU562" s="424"/>
      <c r="GJV562" s="424"/>
      <c r="GJW562" s="424"/>
      <c r="GJX562" s="424"/>
      <c r="GJY562" s="421"/>
      <c r="GJZ562" s="422"/>
      <c r="GKA562" s="422"/>
      <c r="GKB562" s="421"/>
      <c r="GKC562" s="422"/>
      <c r="GKD562" s="423"/>
      <c r="GKE562" s="424"/>
      <c r="GKF562" s="424"/>
      <c r="GKG562" s="424"/>
      <c r="GKH562" s="424"/>
      <c r="GKI562" s="424"/>
      <c r="GKJ562" s="424"/>
      <c r="GKK562" s="421"/>
      <c r="GKL562" s="422"/>
      <c r="GKM562" s="422"/>
      <c r="GKN562" s="421"/>
      <c r="GKO562" s="422"/>
      <c r="GKP562" s="423"/>
      <c r="GKQ562" s="424"/>
      <c r="GKR562" s="424"/>
      <c r="GKS562" s="424"/>
      <c r="GKT562" s="424"/>
      <c r="GKU562" s="424"/>
      <c r="GKV562" s="424"/>
      <c r="GKW562" s="421"/>
      <c r="GKX562" s="422"/>
      <c r="GKY562" s="422"/>
      <c r="GKZ562" s="421"/>
      <c r="GLA562" s="422"/>
      <c r="GLB562" s="423"/>
      <c r="GLC562" s="424"/>
      <c r="GLD562" s="424"/>
      <c r="GLE562" s="424"/>
      <c r="GLF562" s="424"/>
      <c r="GLG562" s="424"/>
      <c r="GLH562" s="424"/>
      <c r="GLI562" s="421"/>
      <c r="GLJ562" s="422"/>
      <c r="GLK562" s="422"/>
      <c r="GLL562" s="421"/>
      <c r="GLM562" s="422"/>
      <c r="GLN562" s="423"/>
      <c r="GLO562" s="424"/>
      <c r="GLP562" s="424"/>
      <c r="GLQ562" s="424"/>
      <c r="GLR562" s="424"/>
      <c r="GLS562" s="424"/>
      <c r="GLT562" s="424"/>
      <c r="GLU562" s="421"/>
      <c r="GLV562" s="422"/>
      <c r="GLW562" s="422"/>
      <c r="GLX562" s="421"/>
      <c r="GLY562" s="422"/>
      <c r="GLZ562" s="423"/>
      <c r="GMA562" s="424"/>
      <c r="GMB562" s="424"/>
      <c r="GMC562" s="424"/>
      <c r="GMD562" s="424"/>
      <c r="GME562" s="424"/>
      <c r="GMF562" s="424"/>
      <c r="GMG562" s="421"/>
      <c r="GMH562" s="422"/>
      <c r="GMI562" s="422"/>
      <c r="GMJ562" s="421"/>
      <c r="GMK562" s="422"/>
      <c r="GML562" s="423"/>
      <c r="GMM562" s="424"/>
      <c r="GMN562" s="424"/>
      <c r="GMO562" s="424"/>
      <c r="GMP562" s="424"/>
      <c r="GMQ562" s="424"/>
      <c r="GMR562" s="424"/>
      <c r="GMS562" s="421"/>
      <c r="GMT562" s="422"/>
      <c r="GMU562" s="422"/>
      <c r="GMV562" s="421"/>
      <c r="GMW562" s="422"/>
      <c r="GMX562" s="423"/>
      <c r="GMY562" s="424"/>
      <c r="GMZ562" s="424"/>
      <c r="GNA562" s="424"/>
      <c r="GNB562" s="424"/>
      <c r="GNC562" s="424"/>
      <c r="GND562" s="424"/>
      <c r="GNE562" s="421"/>
      <c r="GNF562" s="422"/>
      <c r="GNG562" s="422"/>
      <c r="GNH562" s="421"/>
      <c r="GNI562" s="422"/>
      <c r="GNJ562" s="423"/>
      <c r="GNK562" s="424"/>
      <c r="GNL562" s="424"/>
      <c r="GNM562" s="424"/>
      <c r="GNN562" s="424"/>
      <c r="GNO562" s="424"/>
      <c r="GNP562" s="424"/>
      <c r="GNQ562" s="421"/>
      <c r="GNR562" s="422"/>
      <c r="GNS562" s="422"/>
      <c r="GNT562" s="421"/>
      <c r="GNU562" s="422"/>
      <c r="GNV562" s="423"/>
      <c r="GNW562" s="424"/>
      <c r="GNX562" s="424"/>
      <c r="GNY562" s="424"/>
      <c r="GNZ562" s="424"/>
      <c r="GOA562" s="424"/>
      <c r="GOB562" s="424"/>
      <c r="GOC562" s="421"/>
      <c r="GOD562" s="422"/>
      <c r="GOE562" s="422"/>
      <c r="GOF562" s="421"/>
      <c r="GOG562" s="422"/>
      <c r="GOH562" s="423"/>
      <c r="GOI562" s="424"/>
      <c r="GOJ562" s="424"/>
      <c r="GOK562" s="424"/>
      <c r="GOL562" s="424"/>
      <c r="GOM562" s="424"/>
      <c r="GON562" s="424"/>
      <c r="GOO562" s="421"/>
      <c r="GOP562" s="422"/>
      <c r="GOQ562" s="422"/>
      <c r="GOR562" s="421"/>
      <c r="GOS562" s="422"/>
      <c r="GOT562" s="423"/>
      <c r="GOU562" s="424"/>
      <c r="GOV562" s="424"/>
      <c r="GOW562" s="424"/>
      <c r="GOX562" s="424"/>
      <c r="GOY562" s="424"/>
      <c r="GOZ562" s="424"/>
      <c r="GPA562" s="421"/>
      <c r="GPB562" s="422"/>
      <c r="GPC562" s="422"/>
      <c r="GPD562" s="421"/>
      <c r="GPE562" s="422"/>
      <c r="GPF562" s="423"/>
      <c r="GPG562" s="424"/>
      <c r="GPH562" s="424"/>
      <c r="GPI562" s="424"/>
      <c r="GPJ562" s="424"/>
      <c r="GPK562" s="424"/>
      <c r="GPL562" s="424"/>
      <c r="GPM562" s="421"/>
      <c r="GPN562" s="422"/>
      <c r="GPO562" s="422"/>
      <c r="GPP562" s="421"/>
      <c r="GPQ562" s="422"/>
      <c r="GPR562" s="423"/>
      <c r="GPS562" s="424"/>
      <c r="GPT562" s="424"/>
      <c r="GPU562" s="424"/>
      <c r="GPV562" s="424"/>
      <c r="GPW562" s="424"/>
      <c r="GPX562" s="424"/>
      <c r="GPY562" s="421"/>
      <c r="GPZ562" s="422"/>
      <c r="GQA562" s="422"/>
      <c r="GQB562" s="421"/>
      <c r="GQC562" s="422"/>
      <c r="GQD562" s="423"/>
      <c r="GQE562" s="424"/>
      <c r="GQF562" s="424"/>
      <c r="GQG562" s="424"/>
      <c r="GQH562" s="424"/>
      <c r="GQI562" s="424"/>
      <c r="GQJ562" s="424"/>
      <c r="GQK562" s="421"/>
      <c r="GQL562" s="422"/>
      <c r="GQM562" s="422"/>
      <c r="GQN562" s="421"/>
      <c r="GQO562" s="422"/>
      <c r="GQP562" s="423"/>
      <c r="GQQ562" s="424"/>
      <c r="GQR562" s="424"/>
      <c r="GQS562" s="424"/>
      <c r="GQT562" s="424"/>
      <c r="GQU562" s="424"/>
      <c r="GQV562" s="424"/>
      <c r="GQW562" s="421"/>
      <c r="GQX562" s="422"/>
      <c r="GQY562" s="422"/>
      <c r="GQZ562" s="421"/>
      <c r="GRA562" s="422"/>
      <c r="GRB562" s="423"/>
      <c r="GRC562" s="424"/>
      <c r="GRD562" s="424"/>
      <c r="GRE562" s="424"/>
      <c r="GRF562" s="424"/>
      <c r="GRG562" s="424"/>
      <c r="GRH562" s="424"/>
      <c r="GRI562" s="421"/>
      <c r="GRJ562" s="422"/>
      <c r="GRK562" s="422"/>
      <c r="GRL562" s="421"/>
      <c r="GRM562" s="422"/>
      <c r="GRN562" s="423"/>
      <c r="GRO562" s="424"/>
      <c r="GRP562" s="424"/>
      <c r="GRQ562" s="424"/>
      <c r="GRR562" s="424"/>
      <c r="GRS562" s="424"/>
      <c r="GRT562" s="424"/>
      <c r="GRU562" s="421"/>
      <c r="GRV562" s="422"/>
      <c r="GRW562" s="422"/>
      <c r="GRX562" s="421"/>
      <c r="GRY562" s="422"/>
      <c r="GRZ562" s="423"/>
      <c r="GSA562" s="424"/>
      <c r="GSB562" s="424"/>
      <c r="GSC562" s="424"/>
      <c r="GSD562" s="424"/>
      <c r="GSE562" s="424"/>
      <c r="GSF562" s="424"/>
      <c r="GSG562" s="421"/>
      <c r="GSH562" s="422"/>
      <c r="GSI562" s="422"/>
      <c r="GSJ562" s="421"/>
      <c r="GSK562" s="422"/>
      <c r="GSL562" s="423"/>
      <c r="GSM562" s="424"/>
      <c r="GSN562" s="424"/>
      <c r="GSO562" s="424"/>
      <c r="GSP562" s="424"/>
      <c r="GSQ562" s="424"/>
      <c r="GSR562" s="424"/>
      <c r="GSS562" s="421"/>
      <c r="GST562" s="422"/>
      <c r="GSU562" s="422"/>
      <c r="GSV562" s="421"/>
      <c r="GSW562" s="422"/>
      <c r="GSX562" s="423"/>
      <c r="GSY562" s="424"/>
      <c r="GSZ562" s="424"/>
      <c r="GTA562" s="424"/>
      <c r="GTB562" s="424"/>
      <c r="GTC562" s="424"/>
      <c r="GTD562" s="424"/>
      <c r="GTE562" s="421"/>
      <c r="GTF562" s="422"/>
      <c r="GTG562" s="422"/>
      <c r="GTH562" s="421"/>
      <c r="GTI562" s="422"/>
      <c r="GTJ562" s="423"/>
      <c r="GTK562" s="424"/>
      <c r="GTL562" s="424"/>
      <c r="GTM562" s="424"/>
      <c r="GTN562" s="424"/>
      <c r="GTO562" s="424"/>
      <c r="GTP562" s="424"/>
      <c r="GTQ562" s="421"/>
      <c r="GTR562" s="422"/>
      <c r="GTS562" s="422"/>
      <c r="GTT562" s="421"/>
      <c r="GTU562" s="422"/>
      <c r="GTV562" s="423"/>
      <c r="GTW562" s="424"/>
      <c r="GTX562" s="424"/>
      <c r="GTY562" s="424"/>
      <c r="GTZ562" s="424"/>
      <c r="GUA562" s="424"/>
      <c r="GUB562" s="424"/>
      <c r="GUC562" s="421"/>
      <c r="GUD562" s="422"/>
      <c r="GUE562" s="422"/>
      <c r="GUF562" s="421"/>
      <c r="GUG562" s="422"/>
      <c r="GUH562" s="423"/>
      <c r="GUI562" s="424"/>
      <c r="GUJ562" s="424"/>
      <c r="GUK562" s="424"/>
      <c r="GUL562" s="424"/>
      <c r="GUM562" s="424"/>
      <c r="GUN562" s="424"/>
      <c r="GUO562" s="421"/>
      <c r="GUP562" s="422"/>
      <c r="GUQ562" s="422"/>
      <c r="GUR562" s="421"/>
      <c r="GUS562" s="422"/>
      <c r="GUT562" s="423"/>
      <c r="GUU562" s="424"/>
      <c r="GUV562" s="424"/>
      <c r="GUW562" s="424"/>
      <c r="GUX562" s="424"/>
      <c r="GUY562" s="424"/>
      <c r="GUZ562" s="424"/>
      <c r="GVA562" s="421"/>
      <c r="GVB562" s="422"/>
      <c r="GVC562" s="422"/>
      <c r="GVD562" s="421"/>
      <c r="GVE562" s="422"/>
      <c r="GVF562" s="423"/>
      <c r="GVG562" s="424"/>
      <c r="GVH562" s="424"/>
      <c r="GVI562" s="424"/>
      <c r="GVJ562" s="424"/>
      <c r="GVK562" s="424"/>
      <c r="GVL562" s="424"/>
      <c r="GVM562" s="421"/>
      <c r="GVN562" s="422"/>
      <c r="GVO562" s="422"/>
      <c r="GVP562" s="421"/>
      <c r="GVQ562" s="422"/>
      <c r="GVR562" s="423"/>
      <c r="GVS562" s="424"/>
      <c r="GVT562" s="424"/>
      <c r="GVU562" s="424"/>
      <c r="GVV562" s="424"/>
      <c r="GVW562" s="424"/>
      <c r="GVX562" s="424"/>
      <c r="GVY562" s="421"/>
      <c r="GVZ562" s="422"/>
      <c r="GWA562" s="422"/>
      <c r="GWB562" s="421"/>
      <c r="GWC562" s="422"/>
      <c r="GWD562" s="423"/>
      <c r="GWE562" s="424"/>
      <c r="GWF562" s="424"/>
      <c r="GWG562" s="424"/>
      <c r="GWH562" s="424"/>
      <c r="GWI562" s="424"/>
      <c r="GWJ562" s="424"/>
      <c r="GWK562" s="421"/>
      <c r="GWL562" s="422"/>
      <c r="GWM562" s="422"/>
      <c r="GWN562" s="421"/>
      <c r="GWO562" s="422"/>
      <c r="GWP562" s="423"/>
      <c r="GWQ562" s="424"/>
      <c r="GWR562" s="424"/>
      <c r="GWS562" s="424"/>
      <c r="GWT562" s="424"/>
      <c r="GWU562" s="424"/>
      <c r="GWV562" s="424"/>
      <c r="GWW562" s="421"/>
      <c r="GWX562" s="422"/>
      <c r="GWY562" s="422"/>
      <c r="GWZ562" s="421"/>
      <c r="GXA562" s="422"/>
      <c r="GXB562" s="423"/>
      <c r="GXC562" s="424"/>
      <c r="GXD562" s="424"/>
      <c r="GXE562" s="424"/>
      <c r="GXF562" s="424"/>
      <c r="GXG562" s="424"/>
      <c r="GXH562" s="424"/>
      <c r="GXI562" s="421"/>
      <c r="GXJ562" s="422"/>
      <c r="GXK562" s="422"/>
      <c r="GXL562" s="421"/>
      <c r="GXM562" s="422"/>
      <c r="GXN562" s="423"/>
      <c r="GXO562" s="424"/>
      <c r="GXP562" s="424"/>
      <c r="GXQ562" s="424"/>
      <c r="GXR562" s="424"/>
      <c r="GXS562" s="424"/>
      <c r="GXT562" s="424"/>
      <c r="GXU562" s="421"/>
      <c r="GXV562" s="422"/>
      <c r="GXW562" s="422"/>
      <c r="GXX562" s="421"/>
      <c r="GXY562" s="422"/>
      <c r="GXZ562" s="423"/>
      <c r="GYA562" s="424"/>
      <c r="GYB562" s="424"/>
      <c r="GYC562" s="424"/>
      <c r="GYD562" s="424"/>
      <c r="GYE562" s="424"/>
      <c r="GYF562" s="424"/>
      <c r="GYG562" s="421"/>
      <c r="GYH562" s="422"/>
      <c r="GYI562" s="422"/>
      <c r="GYJ562" s="421"/>
      <c r="GYK562" s="422"/>
      <c r="GYL562" s="423"/>
      <c r="GYM562" s="424"/>
      <c r="GYN562" s="424"/>
      <c r="GYO562" s="424"/>
      <c r="GYP562" s="424"/>
      <c r="GYQ562" s="424"/>
      <c r="GYR562" s="424"/>
      <c r="GYS562" s="421"/>
      <c r="GYT562" s="422"/>
      <c r="GYU562" s="422"/>
      <c r="GYV562" s="421"/>
      <c r="GYW562" s="422"/>
      <c r="GYX562" s="423"/>
      <c r="GYY562" s="424"/>
      <c r="GYZ562" s="424"/>
      <c r="GZA562" s="424"/>
      <c r="GZB562" s="424"/>
      <c r="GZC562" s="424"/>
      <c r="GZD562" s="424"/>
      <c r="GZE562" s="421"/>
      <c r="GZF562" s="422"/>
      <c r="GZG562" s="422"/>
      <c r="GZH562" s="421"/>
      <c r="GZI562" s="422"/>
      <c r="GZJ562" s="423"/>
      <c r="GZK562" s="424"/>
      <c r="GZL562" s="424"/>
      <c r="GZM562" s="424"/>
      <c r="GZN562" s="424"/>
      <c r="GZO562" s="424"/>
      <c r="GZP562" s="424"/>
      <c r="GZQ562" s="421"/>
      <c r="GZR562" s="422"/>
      <c r="GZS562" s="422"/>
      <c r="GZT562" s="421"/>
      <c r="GZU562" s="422"/>
      <c r="GZV562" s="423"/>
      <c r="GZW562" s="424"/>
      <c r="GZX562" s="424"/>
      <c r="GZY562" s="424"/>
      <c r="GZZ562" s="424"/>
      <c r="HAA562" s="424"/>
      <c r="HAB562" s="424"/>
      <c r="HAC562" s="421"/>
      <c r="HAD562" s="422"/>
      <c r="HAE562" s="422"/>
      <c r="HAF562" s="421"/>
      <c r="HAG562" s="422"/>
      <c r="HAH562" s="423"/>
      <c r="HAI562" s="424"/>
      <c r="HAJ562" s="424"/>
      <c r="HAK562" s="424"/>
      <c r="HAL562" s="424"/>
      <c r="HAM562" s="424"/>
      <c r="HAN562" s="424"/>
      <c r="HAO562" s="421"/>
      <c r="HAP562" s="422"/>
      <c r="HAQ562" s="422"/>
      <c r="HAR562" s="421"/>
      <c r="HAS562" s="422"/>
      <c r="HAT562" s="423"/>
      <c r="HAU562" s="424"/>
      <c r="HAV562" s="424"/>
      <c r="HAW562" s="424"/>
      <c r="HAX562" s="424"/>
      <c r="HAY562" s="424"/>
      <c r="HAZ562" s="424"/>
      <c r="HBA562" s="421"/>
      <c r="HBB562" s="422"/>
      <c r="HBC562" s="422"/>
      <c r="HBD562" s="421"/>
      <c r="HBE562" s="422"/>
      <c r="HBF562" s="423"/>
      <c r="HBG562" s="424"/>
      <c r="HBH562" s="424"/>
      <c r="HBI562" s="424"/>
      <c r="HBJ562" s="424"/>
      <c r="HBK562" s="424"/>
      <c r="HBL562" s="424"/>
      <c r="HBM562" s="421"/>
      <c r="HBN562" s="422"/>
      <c r="HBO562" s="422"/>
      <c r="HBP562" s="421"/>
      <c r="HBQ562" s="422"/>
      <c r="HBR562" s="423"/>
      <c r="HBS562" s="424"/>
      <c r="HBT562" s="424"/>
      <c r="HBU562" s="424"/>
      <c r="HBV562" s="424"/>
      <c r="HBW562" s="424"/>
      <c r="HBX562" s="424"/>
      <c r="HBY562" s="421"/>
      <c r="HBZ562" s="422"/>
      <c r="HCA562" s="422"/>
      <c r="HCB562" s="421"/>
      <c r="HCC562" s="422"/>
      <c r="HCD562" s="423"/>
      <c r="HCE562" s="424"/>
      <c r="HCF562" s="424"/>
      <c r="HCG562" s="424"/>
      <c r="HCH562" s="424"/>
      <c r="HCI562" s="424"/>
      <c r="HCJ562" s="424"/>
      <c r="HCK562" s="421"/>
      <c r="HCL562" s="422"/>
      <c r="HCM562" s="422"/>
      <c r="HCN562" s="421"/>
      <c r="HCO562" s="422"/>
      <c r="HCP562" s="423"/>
      <c r="HCQ562" s="424"/>
      <c r="HCR562" s="424"/>
      <c r="HCS562" s="424"/>
      <c r="HCT562" s="424"/>
      <c r="HCU562" s="424"/>
      <c r="HCV562" s="424"/>
      <c r="HCW562" s="421"/>
      <c r="HCX562" s="422"/>
      <c r="HCY562" s="422"/>
      <c r="HCZ562" s="421"/>
      <c r="HDA562" s="422"/>
      <c r="HDB562" s="423"/>
      <c r="HDC562" s="424"/>
      <c r="HDD562" s="424"/>
      <c r="HDE562" s="424"/>
      <c r="HDF562" s="424"/>
      <c r="HDG562" s="424"/>
      <c r="HDH562" s="424"/>
      <c r="HDI562" s="421"/>
      <c r="HDJ562" s="422"/>
      <c r="HDK562" s="422"/>
      <c r="HDL562" s="421"/>
      <c r="HDM562" s="422"/>
      <c r="HDN562" s="423"/>
      <c r="HDO562" s="424"/>
      <c r="HDP562" s="424"/>
      <c r="HDQ562" s="424"/>
      <c r="HDR562" s="424"/>
      <c r="HDS562" s="424"/>
      <c r="HDT562" s="424"/>
      <c r="HDU562" s="421"/>
      <c r="HDV562" s="422"/>
      <c r="HDW562" s="422"/>
      <c r="HDX562" s="421"/>
      <c r="HDY562" s="422"/>
      <c r="HDZ562" s="423"/>
      <c r="HEA562" s="424"/>
      <c r="HEB562" s="424"/>
      <c r="HEC562" s="424"/>
      <c r="HED562" s="424"/>
      <c r="HEE562" s="424"/>
      <c r="HEF562" s="424"/>
      <c r="HEG562" s="421"/>
      <c r="HEH562" s="422"/>
      <c r="HEI562" s="422"/>
      <c r="HEJ562" s="421"/>
      <c r="HEK562" s="422"/>
      <c r="HEL562" s="423"/>
      <c r="HEM562" s="424"/>
      <c r="HEN562" s="424"/>
      <c r="HEO562" s="424"/>
      <c r="HEP562" s="424"/>
      <c r="HEQ562" s="424"/>
      <c r="HER562" s="424"/>
      <c r="HES562" s="421"/>
      <c r="HET562" s="422"/>
      <c r="HEU562" s="422"/>
      <c r="HEV562" s="421"/>
      <c r="HEW562" s="422"/>
      <c r="HEX562" s="423"/>
      <c r="HEY562" s="424"/>
      <c r="HEZ562" s="424"/>
      <c r="HFA562" s="424"/>
      <c r="HFB562" s="424"/>
      <c r="HFC562" s="424"/>
      <c r="HFD562" s="424"/>
      <c r="HFE562" s="421"/>
      <c r="HFF562" s="422"/>
      <c r="HFG562" s="422"/>
      <c r="HFH562" s="421"/>
      <c r="HFI562" s="422"/>
      <c r="HFJ562" s="423"/>
      <c r="HFK562" s="424"/>
      <c r="HFL562" s="424"/>
      <c r="HFM562" s="424"/>
      <c r="HFN562" s="424"/>
      <c r="HFO562" s="424"/>
      <c r="HFP562" s="424"/>
      <c r="HFQ562" s="421"/>
      <c r="HFR562" s="422"/>
      <c r="HFS562" s="422"/>
      <c r="HFT562" s="421"/>
      <c r="HFU562" s="422"/>
      <c r="HFV562" s="423"/>
      <c r="HFW562" s="424"/>
      <c r="HFX562" s="424"/>
      <c r="HFY562" s="424"/>
      <c r="HFZ562" s="424"/>
      <c r="HGA562" s="424"/>
      <c r="HGB562" s="424"/>
      <c r="HGC562" s="421"/>
      <c r="HGD562" s="422"/>
      <c r="HGE562" s="422"/>
      <c r="HGF562" s="421"/>
      <c r="HGG562" s="422"/>
      <c r="HGH562" s="423"/>
      <c r="HGI562" s="424"/>
      <c r="HGJ562" s="424"/>
      <c r="HGK562" s="424"/>
      <c r="HGL562" s="424"/>
      <c r="HGM562" s="424"/>
      <c r="HGN562" s="424"/>
      <c r="HGO562" s="421"/>
      <c r="HGP562" s="422"/>
      <c r="HGQ562" s="422"/>
      <c r="HGR562" s="421"/>
      <c r="HGS562" s="422"/>
      <c r="HGT562" s="423"/>
      <c r="HGU562" s="424"/>
      <c r="HGV562" s="424"/>
      <c r="HGW562" s="424"/>
      <c r="HGX562" s="424"/>
      <c r="HGY562" s="424"/>
      <c r="HGZ562" s="424"/>
      <c r="HHA562" s="421"/>
      <c r="HHB562" s="422"/>
      <c r="HHC562" s="422"/>
      <c r="HHD562" s="421"/>
      <c r="HHE562" s="422"/>
      <c r="HHF562" s="423"/>
      <c r="HHG562" s="424"/>
      <c r="HHH562" s="424"/>
      <c r="HHI562" s="424"/>
      <c r="HHJ562" s="424"/>
      <c r="HHK562" s="424"/>
      <c r="HHL562" s="424"/>
      <c r="HHM562" s="421"/>
      <c r="HHN562" s="422"/>
      <c r="HHO562" s="422"/>
      <c r="HHP562" s="421"/>
      <c r="HHQ562" s="422"/>
      <c r="HHR562" s="423"/>
      <c r="HHS562" s="424"/>
      <c r="HHT562" s="424"/>
      <c r="HHU562" s="424"/>
      <c r="HHV562" s="424"/>
      <c r="HHW562" s="424"/>
      <c r="HHX562" s="424"/>
      <c r="HHY562" s="421"/>
      <c r="HHZ562" s="422"/>
      <c r="HIA562" s="422"/>
      <c r="HIB562" s="421"/>
      <c r="HIC562" s="422"/>
      <c r="HID562" s="423"/>
      <c r="HIE562" s="424"/>
      <c r="HIF562" s="424"/>
      <c r="HIG562" s="424"/>
      <c r="HIH562" s="424"/>
      <c r="HII562" s="424"/>
      <c r="HIJ562" s="424"/>
      <c r="HIK562" s="421"/>
      <c r="HIL562" s="422"/>
      <c r="HIM562" s="422"/>
      <c r="HIN562" s="421"/>
      <c r="HIO562" s="422"/>
      <c r="HIP562" s="423"/>
      <c r="HIQ562" s="424"/>
      <c r="HIR562" s="424"/>
      <c r="HIS562" s="424"/>
      <c r="HIT562" s="424"/>
      <c r="HIU562" s="424"/>
      <c r="HIV562" s="424"/>
      <c r="HIW562" s="421"/>
      <c r="HIX562" s="422"/>
      <c r="HIY562" s="422"/>
      <c r="HIZ562" s="421"/>
      <c r="HJA562" s="422"/>
      <c r="HJB562" s="423"/>
      <c r="HJC562" s="424"/>
      <c r="HJD562" s="424"/>
      <c r="HJE562" s="424"/>
      <c r="HJF562" s="424"/>
      <c r="HJG562" s="424"/>
      <c r="HJH562" s="424"/>
      <c r="HJI562" s="421"/>
      <c r="HJJ562" s="422"/>
      <c r="HJK562" s="422"/>
      <c r="HJL562" s="421"/>
      <c r="HJM562" s="422"/>
      <c r="HJN562" s="423"/>
      <c r="HJO562" s="424"/>
      <c r="HJP562" s="424"/>
      <c r="HJQ562" s="424"/>
      <c r="HJR562" s="424"/>
      <c r="HJS562" s="424"/>
      <c r="HJT562" s="424"/>
      <c r="HJU562" s="421"/>
      <c r="HJV562" s="422"/>
      <c r="HJW562" s="422"/>
      <c r="HJX562" s="421"/>
      <c r="HJY562" s="422"/>
      <c r="HJZ562" s="423"/>
      <c r="HKA562" s="424"/>
      <c r="HKB562" s="424"/>
      <c r="HKC562" s="424"/>
      <c r="HKD562" s="424"/>
      <c r="HKE562" s="424"/>
      <c r="HKF562" s="424"/>
      <c r="HKG562" s="421"/>
      <c r="HKH562" s="422"/>
      <c r="HKI562" s="422"/>
      <c r="HKJ562" s="421"/>
      <c r="HKK562" s="422"/>
      <c r="HKL562" s="423"/>
      <c r="HKM562" s="424"/>
      <c r="HKN562" s="424"/>
      <c r="HKO562" s="424"/>
      <c r="HKP562" s="424"/>
      <c r="HKQ562" s="424"/>
      <c r="HKR562" s="424"/>
      <c r="HKS562" s="421"/>
      <c r="HKT562" s="422"/>
      <c r="HKU562" s="422"/>
      <c r="HKV562" s="421"/>
      <c r="HKW562" s="422"/>
      <c r="HKX562" s="423"/>
      <c r="HKY562" s="424"/>
      <c r="HKZ562" s="424"/>
      <c r="HLA562" s="424"/>
      <c r="HLB562" s="424"/>
      <c r="HLC562" s="424"/>
      <c r="HLD562" s="424"/>
      <c r="HLE562" s="421"/>
      <c r="HLF562" s="422"/>
      <c r="HLG562" s="422"/>
      <c r="HLH562" s="421"/>
      <c r="HLI562" s="422"/>
      <c r="HLJ562" s="423"/>
      <c r="HLK562" s="424"/>
      <c r="HLL562" s="424"/>
      <c r="HLM562" s="424"/>
      <c r="HLN562" s="424"/>
      <c r="HLO562" s="424"/>
      <c r="HLP562" s="424"/>
      <c r="HLQ562" s="421"/>
      <c r="HLR562" s="422"/>
      <c r="HLS562" s="422"/>
      <c r="HLT562" s="421"/>
      <c r="HLU562" s="422"/>
      <c r="HLV562" s="423"/>
      <c r="HLW562" s="424"/>
      <c r="HLX562" s="424"/>
      <c r="HLY562" s="424"/>
      <c r="HLZ562" s="424"/>
      <c r="HMA562" s="424"/>
      <c r="HMB562" s="424"/>
      <c r="HMC562" s="421"/>
      <c r="HMD562" s="422"/>
      <c r="HME562" s="422"/>
      <c r="HMF562" s="421"/>
      <c r="HMG562" s="422"/>
      <c r="HMH562" s="423"/>
      <c r="HMI562" s="424"/>
      <c r="HMJ562" s="424"/>
      <c r="HMK562" s="424"/>
      <c r="HML562" s="424"/>
      <c r="HMM562" s="424"/>
      <c r="HMN562" s="424"/>
      <c r="HMO562" s="421"/>
      <c r="HMP562" s="422"/>
      <c r="HMQ562" s="422"/>
      <c r="HMR562" s="421"/>
      <c r="HMS562" s="422"/>
      <c r="HMT562" s="423"/>
      <c r="HMU562" s="424"/>
      <c r="HMV562" s="424"/>
      <c r="HMW562" s="424"/>
      <c r="HMX562" s="424"/>
      <c r="HMY562" s="424"/>
      <c r="HMZ562" s="424"/>
      <c r="HNA562" s="421"/>
      <c r="HNB562" s="422"/>
      <c r="HNC562" s="422"/>
      <c r="HND562" s="421"/>
      <c r="HNE562" s="422"/>
      <c r="HNF562" s="423"/>
      <c r="HNG562" s="424"/>
      <c r="HNH562" s="424"/>
      <c r="HNI562" s="424"/>
      <c r="HNJ562" s="424"/>
      <c r="HNK562" s="424"/>
      <c r="HNL562" s="424"/>
      <c r="HNM562" s="421"/>
      <c r="HNN562" s="422"/>
      <c r="HNO562" s="422"/>
      <c r="HNP562" s="421"/>
      <c r="HNQ562" s="422"/>
      <c r="HNR562" s="423"/>
      <c r="HNS562" s="424"/>
      <c r="HNT562" s="424"/>
      <c r="HNU562" s="424"/>
      <c r="HNV562" s="424"/>
      <c r="HNW562" s="424"/>
      <c r="HNX562" s="424"/>
      <c r="HNY562" s="421"/>
      <c r="HNZ562" s="422"/>
      <c r="HOA562" s="422"/>
      <c r="HOB562" s="421"/>
      <c r="HOC562" s="422"/>
      <c r="HOD562" s="423"/>
      <c r="HOE562" s="424"/>
      <c r="HOF562" s="424"/>
      <c r="HOG562" s="424"/>
      <c r="HOH562" s="424"/>
      <c r="HOI562" s="424"/>
      <c r="HOJ562" s="424"/>
      <c r="HOK562" s="421"/>
      <c r="HOL562" s="422"/>
      <c r="HOM562" s="422"/>
      <c r="HON562" s="421"/>
      <c r="HOO562" s="422"/>
      <c r="HOP562" s="423"/>
      <c r="HOQ562" s="424"/>
      <c r="HOR562" s="424"/>
      <c r="HOS562" s="424"/>
      <c r="HOT562" s="424"/>
      <c r="HOU562" s="424"/>
      <c r="HOV562" s="424"/>
      <c r="HOW562" s="421"/>
      <c r="HOX562" s="422"/>
      <c r="HOY562" s="422"/>
      <c r="HOZ562" s="421"/>
      <c r="HPA562" s="422"/>
      <c r="HPB562" s="423"/>
      <c r="HPC562" s="424"/>
      <c r="HPD562" s="424"/>
      <c r="HPE562" s="424"/>
      <c r="HPF562" s="424"/>
      <c r="HPG562" s="424"/>
      <c r="HPH562" s="424"/>
      <c r="HPI562" s="421"/>
      <c r="HPJ562" s="422"/>
      <c r="HPK562" s="422"/>
      <c r="HPL562" s="421"/>
      <c r="HPM562" s="422"/>
      <c r="HPN562" s="423"/>
      <c r="HPO562" s="424"/>
      <c r="HPP562" s="424"/>
      <c r="HPQ562" s="424"/>
      <c r="HPR562" s="424"/>
      <c r="HPS562" s="424"/>
      <c r="HPT562" s="424"/>
      <c r="HPU562" s="421"/>
      <c r="HPV562" s="422"/>
      <c r="HPW562" s="422"/>
      <c r="HPX562" s="421"/>
      <c r="HPY562" s="422"/>
      <c r="HPZ562" s="423"/>
      <c r="HQA562" s="424"/>
      <c r="HQB562" s="424"/>
      <c r="HQC562" s="424"/>
      <c r="HQD562" s="424"/>
      <c r="HQE562" s="424"/>
      <c r="HQF562" s="424"/>
      <c r="HQG562" s="421"/>
      <c r="HQH562" s="422"/>
      <c r="HQI562" s="422"/>
      <c r="HQJ562" s="421"/>
      <c r="HQK562" s="422"/>
      <c r="HQL562" s="423"/>
      <c r="HQM562" s="424"/>
      <c r="HQN562" s="424"/>
      <c r="HQO562" s="424"/>
      <c r="HQP562" s="424"/>
      <c r="HQQ562" s="424"/>
      <c r="HQR562" s="424"/>
      <c r="HQS562" s="421"/>
      <c r="HQT562" s="422"/>
      <c r="HQU562" s="422"/>
      <c r="HQV562" s="421"/>
      <c r="HQW562" s="422"/>
      <c r="HQX562" s="423"/>
      <c r="HQY562" s="424"/>
      <c r="HQZ562" s="424"/>
      <c r="HRA562" s="424"/>
      <c r="HRB562" s="424"/>
      <c r="HRC562" s="424"/>
      <c r="HRD562" s="424"/>
      <c r="HRE562" s="421"/>
      <c r="HRF562" s="422"/>
      <c r="HRG562" s="422"/>
      <c r="HRH562" s="421"/>
      <c r="HRI562" s="422"/>
      <c r="HRJ562" s="423"/>
      <c r="HRK562" s="424"/>
      <c r="HRL562" s="424"/>
      <c r="HRM562" s="424"/>
      <c r="HRN562" s="424"/>
      <c r="HRO562" s="424"/>
      <c r="HRP562" s="424"/>
      <c r="HRQ562" s="421"/>
      <c r="HRR562" s="422"/>
      <c r="HRS562" s="422"/>
      <c r="HRT562" s="421"/>
      <c r="HRU562" s="422"/>
      <c r="HRV562" s="423"/>
      <c r="HRW562" s="424"/>
      <c r="HRX562" s="424"/>
      <c r="HRY562" s="424"/>
      <c r="HRZ562" s="424"/>
      <c r="HSA562" s="424"/>
      <c r="HSB562" s="424"/>
      <c r="HSC562" s="421"/>
      <c r="HSD562" s="422"/>
      <c r="HSE562" s="422"/>
      <c r="HSF562" s="421"/>
      <c r="HSG562" s="422"/>
      <c r="HSH562" s="423"/>
      <c r="HSI562" s="424"/>
      <c r="HSJ562" s="424"/>
      <c r="HSK562" s="424"/>
      <c r="HSL562" s="424"/>
      <c r="HSM562" s="424"/>
      <c r="HSN562" s="424"/>
      <c r="HSO562" s="421"/>
      <c r="HSP562" s="422"/>
      <c r="HSQ562" s="422"/>
      <c r="HSR562" s="421"/>
      <c r="HSS562" s="422"/>
      <c r="HST562" s="423"/>
      <c r="HSU562" s="424"/>
      <c r="HSV562" s="424"/>
      <c r="HSW562" s="424"/>
      <c r="HSX562" s="424"/>
      <c r="HSY562" s="424"/>
      <c r="HSZ562" s="424"/>
      <c r="HTA562" s="421"/>
      <c r="HTB562" s="422"/>
      <c r="HTC562" s="422"/>
      <c r="HTD562" s="421"/>
      <c r="HTE562" s="422"/>
      <c r="HTF562" s="423"/>
      <c r="HTG562" s="424"/>
      <c r="HTH562" s="424"/>
      <c r="HTI562" s="424"/>
      <c r="HTJ562" s="424"/>
      <c r="HTK562" s="424"/>
      <c r="HTL562" s="424"/>
      <c r="HTM562" s="421"/>
      <c r="HTN562" s="422"/>
      <c r="HTO562" s="422"/>
      <c r="HTP562" s="421"/>
      <c r="HTQ562" s="422"/>
      <c r="HTR562" s="423"/>
      <c r="HTS562" s="424"/>
      <c r="HTT562" s="424"/>
      <c r="HTU562" s="424"/>
      <c r="HTV562" s="424"/>
      <c r="HTW562" s="424"/>
      <c r="HTX562" s="424"/>
      <c r="HTY562" s="421"/>
      <c r="HTZ562" s="422"/>
      <c r="HUA562" s="422"/>
      <c r="HUB562" s="421"/>
      <c r="HUC562" s="422"/>
      <c r="HUD562" s="423"/>
      <c r="HUE562" s="424"/>
      <c r="HUF562" s="424"/>
      <c r="HUG562" s="424"/>
      <c r="HUH562" s="424"/>
      <c r="HUI562" s="424"/>
      <c r="HUJ562" s="424"/>
      <c r="HUK562" s="421"/>
      <c r="HUL562" s="422"/>
      <c r="HUM562" s="422"/>
      <c r="HUN562" s="421"/>
      <c r="HUO562" s="422"/>
      <c r="HUP562" s="423"/>
      <c r="HUQ562" s="424"/>
      <c r="HUR562" s="424"/>
      <c r="HUS562" s="424"/>
      <c r="HUT562" s="424"/>
      <c r="HUU562" s="424"/>
      <c r="HUV562" s="424"/>
      <c r="HUW562" s="421"/>
      <c r="HUX562" s="422"/>
      <c r="HUY562" s="422"/>
      <c r="HUZ562" s="421"/>
      <c r="HVA562" s="422"/>
      <c r="HVB562" s="423"/>
      <c r="HVC562" s="424"/>
      <c r="HVD562" s="424"/>
      <c r="HVE562" s="424"/>
      <c r="HVF562" s="424"/>
      <c r="HVG562" s="424"/>
      <c r="HVH562" s="424"/>
      <c r="HVI562" s="421"/>
      <c r="HVJ562" s="422"/>
      <c r="HVK562" s="422"/>
      <c r="HVL562" s="421"/>
      <c r="HVM562" s="422"/>
      <c r="HVN562" s="423"/>
      <c r="HVO562" s="424"/>
      <c r="HVP562" s="424"/>
      <c r="HVQ562" s="424"/>
      <c r="HVR562" s="424"/>
      <c r="HVS562" s="424"/>
      <c r="HVT562" s="424"/>
      <c r="HVU562" s="421"/>
      <c r="HVV562" s="422"/>
      <c r="HVW562" s="422"/>
      <c r="HVX562" s="421"/>
      <c r="HVY562" s="422"/>
      <c r="HVZ562" s="423"/>
      <c r="HWA562" s="424"/>
      <c r="HWB562" s="424"/>
      <c r="HWC562" s="424"/>
      <c r="HWD562" s="424"/>
      <c r="HWE562" s="424"/>
      <c r="HWF562" s="424"/>
      <c r="HWG562" s="421"/>
      <c r="HWH562" s="422"/>
      <c r="HWI562" s="422"/>
      <c r="HWJ562" s="421"/>
      <c r="HWK562" s="422"/>
      <c r="HWL562" s="423"/>
      <c r="HWM562" s="424"/>
      <c r="HWN562" s="424"/>
      <c r="HWO562" s="424"/>
      <c r="HWP562" s="424"/>
      <c r="HWQ562" s="424"/>
      <c r="HWR562" s="424"/>
      <c r="HWS562" s="421"/>
      <c r="HWT562" s="422"/>
      <c r="HWU562" s="422"/>
      <c r="HWV562" s="421"/>
      <c r="HWW562" s="422"/>
      <c r="HWX562" s="423"/>
      <c r="HWY562" s="424"/>
      <c r="HWZ562" s="424"/>
      <c r="HXA562" s="424"/>
      <c r="HXB562" s="424"/>
      <c r="HXC562" s="424"/>
      <c r="HXD562" s="424"/>
      <c r="HXE562" s="421"/>
      <c r="HXF562" s="422"/>
      <c r="HXG562" s="422"/>
      <c r="HXH562" s="421"/>
      <c r="HXI562" s="422"/>
      <c r="HXJ562" s="423"/>
      <c r="HXK562" s="424"/>
      <c r="HXL562" s="424"/>
      <c r="HXM562" s="424"/>
      <c r="HXN562" s="424"/>
      <c r="HXO562" s="424"/>
      <c r="HXP562" s="424"/>
      <c r="HXQ562" s="421"/>
      <c r="HXR562" s="422"/>
      <c r="HXS562" s="422"/>
      <c r="HXT562" s="421"/>
      <c r="HXU562" s="422"/>
      <c r="HXV562" s="423"/>
      <c r="HXW562" s="424"/>
      <c r="HXX562" s="424"/>
      <c r="HXY562" s="424"/>
      <c r="HXZ562" s="424"/>
      <c r="HYA562" s="424"/>
      <c r="HYB562" s="424"/>
      <c r="HYC562" s="421"/>
      <c r="HYD562" s="422"/>
      <c r="HYE562" s="422"/>
      <c r="HYF562" s="421"/>
      <c r="HYG562" s="422"/>
      <c r="HYH562" s="423"/>
      <c r="HYI562" s="424"/>
      <c r="HYJ562" s="424"/>
      <c r="HYK562" s="424"/>
      <c r="HYL562" s="424"/>
      <c r="HYM562" s="424"/>
      <c r="HYN562" s="424"/>
      <c r="HYO562" s="421"/>
      <c r="HYP562" s="422"/>
      <c r="HYQ562" s="422"/>
      <c r="HYR562" s="421"/>
      <c r="HYS562" s="422"/>
      <c r="HYT562" s="423"/>
      <c r="HYU562" s="424"/>
      <c r="HYV562" s="424"/>
      <c r="HYW562" s="424"/>
      <c r="HYX562" s="424"/>
      <c r="HYY562" s="424"/>
      <c r="HYZ562" s="424"/>
      <c r="HZA562" s="421"/>
      <c r="HZB562" s="422"/>
      <c r="HZC562" s="422"/>
      <c r="HZD562" s="421"/>
      <c r="HZE562" s="422"/>
      <c r="HZF562" s="423"/>
      <c r="HZG562" s="424"/>
      <c r="HZH562" s="424"/>
      <c r="HZI562" s="424"/>
      <c r="HZJ562" s="424"/>
      <c r="HZK562" s="424"/>
      <c r="HZL562" s="424"/>
      <c r="HZM562" s="421"/>
      <c r="HZN562" s="422"/>
      <c r="HZO562" s="422"/>
      <c r="HZP562" s="421"/>
      <c r="HZQ562" s="422"/>
      <c r="HZR562" s="423"/>
      <c r="HZS562" s="424"/>
      <c r="HZT562" s="424"/>
      <c r="HZU562" s="424"/>
      <c r="HZV562" s="424"/>
      <c r="HZW562" s="424"/>
      <c r="HZX562" s="424"/>
      <c r="HZY562" s="421"/>
      <c r="HZZ562" s="422"/>
      <c r="IAA562" s="422"/>
      <c r="IAB562" s="421"/>
      <c r="IAC562" s="422"/>
      <c r="IAD562" s="423"/>
      <c r="IAE562" s="424"/>
      <c r="IAF562" s="424"/>
      <c r="IAG562" s="424"/>
      <c r="IAH562" s="424"/>
      <c r="IAI562" s="424"/>
      <c r="IAJ562" s="424"/>
      <c r="IAK562" s="421"/>
      <c r="IAL562" s="422"/>
      <c r="IAM562" s="422"/>
      <c r="IAN562" s="421"/>
      <c r="IAO562" s="422"/>
      <c r="IAP562" s="423"/>
      <c r="IAQ562" s="424"/>
      <c r="IAR562" s="424"/>
      <c r="IAS562" s="424"/>
      <c r="IAT562" s="424"/>
      <c r="IAU562" s="424"/>
      <c r="IAV562" s="424"/>
      <c r="IAW562" s="421"/>
      <c r="IAX562" s="422"/>
      <c r="IAY562" s="422"/>
      <c r="IAZ562" s="421"/>
      <c r="IBA562" s="422"/>
      <c r="IBB562" s="423"/>
      <c r="IBC562" s="424"/>
      <c r="IBD562" s="424"/>
      <c r="IBE562" s="424"/>
      <c r="IBF562" s="424"/>
      <c r="IBG562" s="424"/>
      <c r="IBH562" s="424"/>
      <c r="IBI562" s="421"/>
      <c r="IBJ562" s="422"/>
      <c r="IBK562" s="422"/>
      <c r="IBL562" s="421"/>
      <c r="IBM562" s="422"/>
      <c r="IBN562" s="423"/>
      <c r="IBO562" s="424"/>
      <c r="IBP562" s="424"/>
      <c r="IBQ562" s="424"/>
      <c r="IBR562" s="424"/>
      <c r="IBS562" s="424"/>
      <c r="IBT562" s="424"/>
      <c r="IBU562" s="421"/>
      <c r="IBV562" s="422"/>
      <c r="IBW562" s="422"/>
      <c r="IBX562" s="421"/>
      <c r="IBY562" s="422"/>
      <c r="IBZ562" s="423"/>
      <c r="ICA562" s="424"/>
      <c r="ICB562" s="424"/>
      <c r="ICC562" s="424"/>
      <c r="ICD562" s="424"/>
      <c r="ICE562" s="424"/>
      <c r="ICF562" s="424"/>
      <c r="ICG562" s="421"/>
      <c r="ICH562" s="422"/>
      <c r="ICI562" s="422"/>
      <c r="ICJ562" s="421"/>
      <c r="ICK562" s="422"/>
      <c r="ICL562" s="423"/>
      <c r="ICM562" s="424"/>
      <c r="ICN562" s="424"/>
      <c r="ICO562" s="424"/>
      <c r="ICP562" s="424"/>
      <c r="ICQ562" s="424"/>
      <c r="ICR562" s="424"/>
      <c r="ICS562" s="421"/>
      <c r="ICT562" s="422"/>
      <c r="ICU562" s="422"/>
      <c r="ICV562" s="421"/>
      <c r="ICW562" s="422"/>
      <c r="ICX562" s="423"/>
      <c r="ICY562" s="424"/>
      <c r="ICZ562" s="424"/>
      <c r="IDA562" s="424"/>
      <c r="IDB562" s="424"/>
      <c r="IDC562" s="424"/>
      <c r="IDD562" s="424"/>
      <c r="IDE562" s="421"/>
      <c r="IDF562" s="422"/>
      <c r="IDG562" s="422"/>
      <c r="IDH562" s="421"/>
      <c r="IDI562" s="422"/>
      <c r="IDJ562" s="423"/>
      <c r="IDK562" s="424"/>
      <c r="IDL562" s="424"/>
      <c r="IDM562" s="424"/>
      <c r="IDN562" s="424"/>
      <c r="IDO562" s="424"/>
      <c r="IDP562" s="424"/>
      <c r="IDQ562" s="421"/>
      <c r="IDR562" s="422"/>
      <c r="IDS562" s="422"/>
      <c r="IDT562" s="421"/>
      <c r="IDU562" s="422"/>
      <c r="IDV562" s="423"/>
      <c r="IDW562" s="424"/>
      <c r="IDX562" s="424"/>
      <c r="IDY562" s="424"/>
      <c r="IDZ562" s="424"/>
      <c r="IEA562" s="424"/>
      <c r="IEB562" s="424"/>
      <c r="IEC562" s="421"/>
      <c r="IED562" s="422"/>
      <c r="IEE562" s="422"/>
      <c r="IEF562" s="421"/>
      <c r="IEG562" s="422"/>
      <c r="IEH562" s="423"/>
      <c r="IEI562" s="424"/>
      <c r="IEJ562" s="424"/>
      <c r="IEK562" s="424"/>
      <c r="IEL562" s="424"/>
      <c r="IEM562" s="424"/>
      <c r="IEN562" s="424"/>
      <c r="IEO562" s="421"/>
      <c r="IEP562" s="422"/>
      <c r="IEQ562" s="422"/>
      <c r="IER562" s="421"/>
      <c r="IES562" s="422"/>
      <c r="IET562" s="423"/>
      <c r="IEU562" s="424"/>
      <c r="IEV562" s="424"/>
      <c r="IEW562" s="424"/>
      <c r="IEX562" s="424"/>
      <c r="IEY562" s="424"/>
      <c r="IEZ562" s="424"/>
      <c r="IFA562" s="421"/>
      <c r="IFB562" s="422"/>
      <c r="IFC562" s="422"/>
      <c r="IFD562" s="421"/>
      <c r="IFE562" s="422"/>
      <c r="IFF562" s="423"/>
      <c r="IFG562" s="424"/>
      <c r="IFH562" s="424"/>
      <c r="IFI562" s="424"/>
      <c r="IFJ562" s="424"/>
      <c r="IFK562" s="424"/>
      <c r="IFL562" s="424"/>
      <c r="IFM562" s="421"/>
      <c r="IFN562" s="422"/>
      <c r="IFO562" s="422"/>
      <c r="IFP562" s="421"/>
      <c r="IFQ562" s="422"/>
      <c r="IFR562" s="423"/>
      <c r="IFS562" s="424"/>
      <c r="IFT562" s="424"/>
      <c r="IFU562" s="424"/>
      <c r="IFV562" s="424"/>
      <c r="IFW562" s="424"/>
      <c r="IFX562" s="424"/>
      <c r="IFY562" s="421"/>
      <c r="IFZ562" s="422"/>
      <c r="IGA562" s="422"/>
      <c r="IGB562" s="421"/>
      <c r="IGC562" s="422"/>
      <c r="IGD562" s="423"/>
      <c r="IGE562" s="424"/>
      <c r="IGF562" s="424"/>
      <c r="IGG562" s="424"/>
      <c r="IGH562" s="424"/>
      <c r="IGI562" s="424"/>
      <c r="IGJ562" s="424"/>
      <c r="IGK562" s="421"/>
      <c r="IGL562" s="422"/>
      <c r="IGM562" s="422"/>
      <c r="IGN562" s="421"/>
      <c r="IGO562" s="422"/>
      <c r="IGP562" s="423"/>
      <c r="IGQ562" s="424"/>
      <c r="IGR562" s="424"/>
      <c r="IGS562" s="424"/>
      <c r="IGT562" s="424"/>
      <c r="IGU562" s="424"/>
      <c r="IGV562" s="424"/>
      <c r="IGW562" s="421"/>
      <c r="IGX562" s="422"/>
      <c r="IGY562" s="422"/>
      <c r="IGZ562" s="421"/>
      <c r="IHA562" s="422"/>
      <c r="IHB562" s="423"/>
      <c r="IHC562" s="424"/>
      <c r="IHD562" s="424"/>
      <c r="IHE562" s="424"/>
      <c r="IHF562" s="424"/>
      <c r="IHG562" s="424"/>
      <c r="IHH562" s="424"/>
      <c r="IHI562" s="421"/>
      <c r="IHJ562" s="422"/>
      <c r="IHK562" s="422"/>
      <c r="IHL562" s="421"/>
      <c r="IHM562" s="422"/>
      <c r="IHN562" s="423"/>
      <c r="IHO562" s="424"/>
      <c r="IHP562" s="424"/>
      <c r="IHQ562" s="424"/>
      <c r="IHR562" s="424"/>
      <c r="IHS562" s="424"/>
      <c r="IHT562" s="424"/>
      <c r="IHU562" s="421"/>
      <c r="IHV562" s="422"/>
      <c r="IHW562" s="422"/>
      <c r="IHX562" s="421"/>
      <c r="IHY562" s="422"/>
      <c r="IHZ562" s="423"/>
      <c r="IIA562" s="424"/>
      <c r="IIB562" s="424"/>
      <c r="IIC562" s="424"/>
      <c r="IID562" s="424"/>
      <c r="IIE562" s="424"/>
      <c r="IIF562" s="424"/>
      <c r="IIG562" s="421"/>
      <c r="IIH562" s="422"/>
      <c r="III562" s="422"/>
      <c r="IIJ562" s="421"/>
      <c r="IIK562" s="422"/>
      <c r="IIL562" s="423"/>
      <c r="IIM562" s="424"/>
      <c r="IIN562" s="424"/>
      <c r="IIO562" s="424"/>
      <c r="IIP562" s="424"/>
      <c r="IIQ562" s="424"/>
      <c r="IIR562" s="424"/>
      <c r="IIS562" s="421"/>
      <c r="IIT562" s="422"/>
      <c r="IIU562" s="422"/>
      <c r="IIV562" s="421"/>
      <c r="IIW562" s="422"/>
      <c r="IIX562" s="423"/>
      <c r="IIY562" s="424"/>
      <c r="IIZ562" s="424"/>
      <c r="IJA562" s="424"/>
      <c r="IJB562" s="424"/>
      <c r="IJC562" s="424"/>
      <c r="IJD562" s="424"/>
      <c r="IJE562" s="421"/>
      <c r="IJF562" s="422"/>
      <c r="IJG562" s="422"/>
      <c r="IJH562" s="421"/>
      <c r="IJI562" s="422"/>
      <c r="IJJ562" s="423"/>
      <c r="IJK562" s="424"/>
      <c r="IJL562" s="424"/>
      <c r="IJM562" s="424"/>
      <c r="IJN562" s="424"/>
      <c r="IJO562" s="424"/>
      <c r="IJP562" s="424"/>
      <c r="IJQ562" s="421"/>
      <c r="IJR562" s="422"/>
      <c r="IJS562" s="422"/>
      <c r="IJT562" s="421"/>
      <c r="IJU562" s="422"/>
      <c r="IJV562" s="423"/>
      <c r="IJW562" s="424"/>
      <c r="IJX562" s="424"/>
      <c r="IJY562" s="424"/>
      <c r="IJZ562" s="424"/>
      <c r="IKA562" s="424"/>
      <c r="IKB562" s="424"/>
      <c r="IKC562" s="421"/>
      <c r="IKD562" s="422"/>
      <c r="IKE562" s="422"/>
      <c r="IKF562" s="421"/>
      <c r="IKG562" s="422"/>
      <c r="IKH562" s="423"/>
      <c r="IKI562" s="424"/>
      <c r="IKJ562" s="424"/>
      <c r="IKK562" s="424"/>
      <c r="IKL562" s="424"/>
      <c r="IKM562" s="424"/>
      <c r="IKN562" s="424"/>
      <c r="IKO562" s="421"/>
      <c r="IKP562" s="422"/>
      <c r="IKQ562" s="422"/>
      <c r="IKR562" s="421"/>
      <c r="IKS562" s="422"/>
      <c r="IKT562" s="423"/>
      <c r="IKU562" s="424"/>
      <c r="IKV562" s="424"/>
      <c r="IKW562" s="424"/>
      <c r="IKX562" s="424"/>
      <c r="IKY562" s="424"/>
      <c r="IKZ562" s="424"/>
      <c r="ILA562" s="421"/>
      <c r="ILB562" s="422"/>
      <c r="ILC562" s="422"/>
      <c r="ILD562" s="421"/>
      <c r="ILE562" s="422"/>
      <c r="ILF562" s="423"/>
      <c r="ILG562" s="424"/>
      <c r="ILH562" s="424"/>
      <c r="ILI562" s="424"/>
      <c r="ILJ562" s="424"/>
      <c r="ILK562" s="424"/>
      <c r="ILL562" s="424"/>
      <c r="ILM562" s="421"/>
      <c r="ILN562" s="422"/>
      <c r="ILO562" s="422"/>
      <c r="ILP562" s="421"/>
      <c r="ILQ562" s="422"/>
      <c r="ILR562" s="423"/>
      <c r="ILS562" s="424"/>
      <c r="ILT562" s="424"/>
      <c r="ILU562" s="424"/>
      <c r="ILV562" s="424"/>
      <c r="ILW562" s="424"/>
      <c r="ILX562" s="424"/>
      <c r="ILY562" s="421"/>
      <c r="ILZ562" s="422"/>
      <c r="IMA562" s="422"/>
      <c r="IMB562" s="421"/>
      <c r="IMC562" s="422"/>
      <c r="IMD562" s="423"/>
      <c r="IME562" s="424"/>
      <c r="IMF562" s="424"/>
      <c r="IMG562" s="424"/>
      <c r="IMH562" s="424"/>
      <c r="IMI562" s="424"/>
      <c r="IMJ562" s="424"/>
      <c r="IMK562" s="421"/>
      <c r="IML562" s="422"/>
      <c r="IMM562" s="422"/>
      <c r="IMN562" s="421"/>
      <c r="IMO562" s="422"/>
      <c r="IMP562" s="423"/>
      <c r="IMQ562" s="424"/>
      <c r="IMR562" s="424"/>
      <c r="IMS562" s="424"/>
      <c r="IMT562" s="424"/>
      <c r="IMU562" s="424"/>
      <c r="IMV562" s="424"/>
      <c r="IMW562" s="421"/>
      <c r="IMX562" s="422"/>
      <c r="IMY562" s="422"/>
      <c r="IMZ562" s="421"/>
      <c r="INA562" s="422"/>
      <c r="INB562" s="423"/>
      <c r="INC562" s="424"/>
      <c r="IND562" s="424"/>
      <c r="INE562" s="424"/>
      <c r="INF562" s="424"/>
      <c r="ING562" s="424"/>
      <c r="INH562" s="424"/>
      <c r="INI562" s="421"/>
      <c r="INJ562" s="422"/>
      <c r="INK562" s="422"/>
      <c r="INL562" s="421"/>
      <c r="INM562" s="422"/>
      <c r="INN562" s="423"/>
      <c r="INO562" s="424"/>
      <c r="INP562" s="424"/>
      <c r="INQ562" s="424"/>
      <c r="INR562" s="424"/>
      <c r="INS562" s="424"/>
      <c r="INT562" s="424"/>
      <c r="INU562" s="421"/>
      <c r="INV562" s="422"/>
      <c r="INW562" s="422"/>
      <c r="INX562" s="421"/>
      <c r="INY562" s="422"/>
      <c r="INZ562" s="423"/>
      <c r="IOA562" s="424"/>
      <c r="IOB562" s="424"/>
      <c r="IOC562" s="424"/>
      <c r="IOD562" s="424"/>
      <c r="IOE562" s="424"/>
      <c r="IOF562" s="424"/>
      <c r="IOG562" s="421"/>
      <c r="IOH562" s="422"/>
      <c r="IOI562" s="422"/>
      <c r="IOJ562" s="421"/>
      <c r="IOK562" s="422"/>
      <c r="IOL562" s="423"/>
      <c r="IOM562" s="424"/>
      <c r="ION562" s="424"/>
      <c r="IOO562" s="424"/>
      <c r="IOP562" s="424"/>
      <c r="IOQ562" s="424"/>
      <c r="IOR562" s="424"/>
      <c r="IOS562" s="421"/>
      <c r="IOT562" s="422"/>
      <c r="IOU562" s="422"/>
      <c r="IOV562" s="421"/>
      <c r="IOW562" s="422"/>
      <c r="IOX562" s="423"/>
      <c r="IOY562" s="424"/>
      <c r="IOZ562" s="424"/>
      <c r="IPA562" s="424"/>
      <c r="IPB562" s="424"/>
      <c r="IPC562" s="424"/>
      <c r="IPD562" s="424"/>
      <c r="IPE562" s="421"/>
      <c r="IPF562" s="422"/>
      <c r="IPG562" s="422"/>
      <c r="IPH562" s="421"/>
      <c r="IPI562" s="422"/>
      <c r="IPJ562" s="423"/>
      <c r="IPK562" s="424"/>
      <c r="IPL562" s="424"/>
      <c r="IPM562" s="424"/>
      <c r="IPN562" s="424"/>
      <c r="IPO562" s="424"/>
      <c r="IPP562" s="424"/>
      <c r="IPQ562" s="421"/>
      <c r="IPR562" s="422"/>
      <c r="IPS562" s="422"/>
      <c r="IPT562" s="421"/>
      <c r="IPU562" s="422"/>
      <c r="IPV562" s="423"/>
      <c r="IPW562" s="424"/>
      <c r="IPX562" s="424"/>
      <c r="IPY562" s="424"/>
      <c r="IPZ562" s="424"/>
      <c r="IQA562" s="424"/>
      <c r="IQB562" s="424"/>
      <c r="IQC562" s="421"/>
      <c r="IQD562" s="422"/>
      <c r="IQE562" s="422"/>
      <c r="IQF562" s="421"/>
      <c r="IQG562" s="422"/>
      <c r="IQH562" s="423"/>
      <c r="IQI562" s="424"/>
      <c r="IQJ562" s="424"/>
      <c r="IQK562" s="424"/>
      <c r="IQL562" s="424"/>
      <c r="IQM562" s="424"/>
      <c r="IQN562" s="424"/>
      <c r="IQO562" s="421"/>
      <c r="IQP562" s="422"/>
      <c r="IQQ562" s="422"/>
      <c r="IQR562" s="421"/>
      <c r="IQS562" s="422"/>
      <c r="IQT562" s="423"/>
      <c r="IQU562" s="424"/>
      <c r="IQV562" s="424"/>
      <c r="IQW562" s="424"/>
      <c r="IQX562" s="424"/>
      <c r="IQY562" s="424"/>
      <c r="IQZ562" s="424"/>
      <c r="IRA562" s="421"/>
      <c r="IRB562" s="422"/>
      <c r="IRC562" s="422"/>
      <c r="IRD562" s="421"/>
      <c r="IRE562" s="422"/>
      <c r="IRF562" s="423"/>
      <c r="IRG562" s="424"/>
      <c r="IRH562" s="424"/>
      <c r="IRI562" s="424"/>
      <c r="IRJ562" s="424"/>
      <c r="IRK562" s="424"/>
      <c r="IRL562" s="424"/>
      <c r="IRM562" s="421"/>
      <c r="IRN562" s="422"/>
      <c r="IRO562" s="422"/>
      <c r="IRP562" s="421"/>
      <c r="IRQ562" s="422"/>
      <c r="IRR562" s="423"/>
      <c r="IRS562" s="424"/>
      <c r="IRT562" s="424"/>
      <c r="IRU562" s="424"/>
      <c r="IRV562" s="424"/>
      <c r="IRW562" s="424"/>
      <c r="IRX562" s="424"/>
      <c r="IRY562" s="421"/>
      <c r="IRZ562" s="422"/>
      <c r="ISA562" s="422"/>
      <c r="ISB562" s="421"/>
      <c r="ISC562" s="422"/>
      <c r="ISD562" s="423"/>
      <c r="ISE562" s="424"/>
      <c r="ISF562" s="424"/>
      <c r="ISG562" s="424"/>
      <c r="ISH562" s="424"/>
      <c r="ISI562" s="424"/>
      <c r="ISJ562" s="424"/>
      <c r="ISK562" s="421"/>
      <c r="ISL562" s="422"/>
      <c r="ISM562" s="422"/>
      <c r="ISN562" s="421"/>
      <c r="ISO562" s="422"/>
      <c r="ISP562" s="423"/>
      <c r="ISQ562" s="424"/>
      <c r="ISR562" s="424"/>
      <c r="ISS562" s="424"/>
      <c r="IST562" s="424"/>
      <c r="ISU562" s="424"/>
      <c r="ISV562" s="424"/>
      <c r="ISW562" s="421"/>
      <c r="ISX562" s="422"/>
      <c r="ISY562" s="422"/>
      <c r="ISZ562" s="421"/>
      <c r="ITA562" s="422"/>
      <c r="ITB562" s="423"/>
      <c r="ITC562" s="424"/>
      <c r="ITD562" s="424"/>
      <c r="ITE562" s="424"/>
      <c r="ITF562" s="424"/>
      <c r="ITG562" s="424"/>
      <c r="ITH562" s="424"/>
      <c r="ITI562" s="421"/>
      <c r="ITJ562" s="422"/>
      <c r="ITK562" s="422"/>
      <c r="ITL562" s="421"/>
      <c r="ITM562" s="422"/>
      <c r="ITN562" s="423"/>
      <c r="ITO562" s="424"/>
      <c r="ITP562" s="424"/>
      <c r="ITQ562" s="424"/>
      <c r="ITR562" s="424"/>
      <c r="ITS562" s="424"/>
      <c r="ITT562" s="424"/>
      <c r="ITU562" s="421"/>
      <c r="ITV562" s="422"/>
      <c r="ITW562" s="422"/>
      <c r="ITX562" s="421"/>
      <c r="ITY562" s="422"/>
      <c r="ITZ562" s="423"/>
      <c r="IUA562" s="424"/>
      <c r="IUB562" s="424"/>
      <c r="IUC562" s="424"/>
      <c r="IUD562" s="424"/>
      <c r="IUE562" s="424"/>
      <c r="IUF562" s="424"/>
      <c r="IUG562" s="421"/>
      <c r="IUH562" s="422"/>
      <c r="IUI562" s="422"/>
      <c r="IUJ562" s="421"/>
      <c r="IUK562" s="422"/>
      <c r="IUL562" s="423"/>
      <c r="IUM562" s="424"/>
      <c r="IUN562" s="424"/>
      <c r="IUO562" s="424"/>
      <c r="IUP562" s="424"/>
      <c r="IUQ562" s="424"/>
      <c r="IUR562" s="424"/>
      <c r="IUS562" s="421"/>
      <c r="IUT562" s="422"/>
      <c r="IUU562" s="422"/>
      <c r="IUV562" s="421"/>
      <c r="IUW562" s="422"/>
      <c r="IUX562" s="423"/>
      <c r="IUY562" s="424"/>
      <c r="IUZ562" s="424"/>
      <c r="IVA562" s="424"/>
      <c r="IVB562" s="424"/>
      <c r="IVC562" s="424"/>
      <c r="IVD562" s="424"/>
      <c r="IVE562" s="421"/>
      <c r="IVF562" s="422"/>
      <c r="IVG562" s="422"/>
      <c r="IVH562" s="421"/>
      <c r="IVI562" s="422"/>
      <c r="IVJ562" s="423"/>
      <c r="IVK562" s="424"/>
      <c r="IVL562" s="424"/>
      <c r="IVM562" s="424"/>
      <c r="IVN562" s="424"/>
      <c r="IVO562" s="424"/>
      <c r="IVP562" s="424"/>
      <c r="IVQ562" s="421"/>
      <c r="IVR562" s="422"/>
      <c r="IVS562" s="422"/>
      <c r="IVT562" s="421"/>
      <c r="IVU562" s="422"/>
      <c r="IVV562" s="423"/>
      <c r="IVW562" s="424"/>
      <c r="IVX562" s="424"/>
      <c r="IVY562" s="424"/>
      <c r="IVZ562" s="424"/>
      <c r="IWA562" s="424"/>
      <c r="IWB562" s="424"/>
      <c r="IWC562" s="421"/>
      <c r="IWD562" s="422"/>
      <c r="IWE562" s="422"/>
      <c r="IWF562" s="421"/>
      <c r="IWG562" s="422"/>
      <c r="IWH562" s="423"/>
      <c r="IWI562" s="424"/>
      <c r="IWJ562" s="424"/>
      <c r="IWK562" s="424"/>
      <c r="IWL562" s="424"/>
      <c r="IWM562" s="424"/>
      <c r="IWN562" s="424"/>
      <c r="IWO562" s="421"/>
      <c r="IWP562" s="422"/>
      <c r="IWQ562" s="422"/>
      <c r="IWR562" s="421"/>
      <c r="IWS562" s="422"/>
      <c r="IWT562" s="423"/>
      <c r="IWU562" s="424"/>
      <c r="IWV562" s="424"/>
      <c r="IWW562" s="424"/>
      <c r="IWX562" s="424"/>
      <c r="IWY562" s="424"/>
      <c r="IWZ562" s="424"/>
      <c r="IXA562" s="421"/>
      <c r="IXB562" s="422"/>
      <c r="IXC562" s="422"/>
      <c r="IXD562" s="421"/>
      <c r="IXE562" s="422"/>
      <c r="IXF562" s="423"/>
      <c r="IXG562" s="424"/>
      <c r="IXH562" s="424"/>
      <c r="IXI562" s="424"/>
      <c r="IXJ562" s="424"/>
      <c r="IXK562" s="424"/>
      <c r="IXL562" s="424"/>
      <c r="IXM562" s="421"/>
      <c r="IXN562" s="422"/>
      <c r="IXO562" s="422"/>
      <c r="IXP562" s="421"/>
      <c r="IXQ562" s="422"/>
      <c r="IXR562" s="423"/>
      <c r="IXS562" s="424"/>
      <c r="IXT562" s="424"/>
      <c r="IXU562" s="424"/>
      <c r="IXV562" s="424"/>
      <c r="IXW562" s="424"/>
      <c r="IXX562" s="424"/>
      <c r="IXY562" s="421"/>
      <c r="IXZ562" s="422"/>
      <c r="IYA562" s="422"/>
      <c r="IYB562" s="421"/>
      <c r="IYC562" s="422"/>
      <c r="IYD562" s="423"/>
      <c r="IYE562" s="424"/>
      <c r="IYF562" s="424"/>
      <c r="IYG562" s="424"/>
      <c r="IYH562" s="424"/>
      <c r="IYI562" s="424"/>
      <c r="IYJ562" s="424"/>
      <c r="IYK562" s="421"/>
      <c r="IYL562" s="422"/>
      <c r="IYM562" s="422"/>
      <c r="IYN562" s="421"/>
      <c r="IYO562" s="422"/>
      <c r="IYP562" s="423"/>
      <c r="IYQ562" s="424"/>
      <c r="IYR562" s="424"/>
      <c r="IYS562" s="424"/>
      <c r="IYT562" s="424"/>
      <c r="IYU562" s="424"/>
      <c r="IYV562" s="424"/>
      <c r="IYW562" s="421"/>
      <c r="IYX562" s="422"/>
      <c r="IYY562" s="422"/>
      <c r="IYZ562" s="421"/>
      <c r="IZA562" s="422"/>
      <c r="IZB562" s="423"/>
      <c r="IZC562" s="424"/>
      <c r="IZD562" s="424"/>
      <c r="IZE562" s="424"/>
      <c r="IZF562" s="424"/>
      <c r="IZG562" s="424"/>
      <c r="IZH562" s="424"/>
      <c r="IZI562" s="421"/>
      <c r="IZJ562" s="422"/>
      <c r="IZK562" s="422"/>
      <c r="IZL562" s="421"/>
      <c r="IZM562" s="422"/>
      <c r="IZN562" s="423"/>
      <c r="IZO562" s="424"/>
      <c r="IZP562" s="424"/>
      <c r="IZQ562" s="424"/>
      <c r="IZR562" s="424"/>
      <c r="IZS562" s="424"/>
      <c r="IZT562" s="424"/>
      <c r="IZU562" s="421"/>
      <c r="IZV562" s="422"/>
      <c r="IZW562" s="422"/>
      <c r="IZX562" s="421"/>
      <c r="IZY562" s="422"/>
      <c r="IZZ562" s="423"/>
      <c r="JAA562" s="424"/>
      <c r="JAB562" s="424"/>
      <c r="JAC562" s="424"/>
      <c r="JAD562" s="424"/>
      <c r="JAE562" s="424"/>
      <c r="JAF562" s="424"/>
      <c r="JAG562" s="421"/>
      <c r="JAH562" s="422"/>
      <c r="JAI562" s="422"/>
      <c r="JAJ562" s="421"/>
      <c r="JAK562" s="422"/>
      <c r="JAL562" s="423"/>
      <c r="JAM562" s="424"/>
      <c r="JAN562" s="424"/>
      <c r="JAO562" s="424"/>
      <c r="JAP562" s="424"/>
      <c r="JAQ562" s="424"/>
      <c r="JAR562" s="424"/>
      <c r="JAS562" s="421"/>
      <c r="JAT562" s="422"/>
      <c r="JAU562" s="422"/>
      <c r="JAV562" s="421"/>
      <c r="JAW562" s="422"/>
      <c r="JAX562" s="423"/>
      <c r="JAY562" s="424"/>
      <c r="JAZ562" s="424"/>
      <c r="JBA562" s="424"/>
      <c r="JBB562" s="424"/>
      <c r="JBC562" s="424"/>
      <c r="JBD562" s="424"/>
      <c r="JBE562" s="421"/>
      <c r="JBF562" s="422"/>
      <c r="JBG562" s="422"/>
      <c r="JBH562" s="421"/>
      <c r="JBI562" s="422"/>
      <c r="JBJ562" s="423"/>
      <c r="JBK562" s="424"/>
      <c r="JBL562" s="424"/>
      <c r="JBM562" s="424"/>
      <c r="JBN562" s="424"/>
      <c r="JBO562" s="424"/>
      <c r="JBP562" s="424"/>
      <c r="JBQ562" s="421"/>
      <c r="JBR562" s="422"/>
      <c r="JBS562" s="422"/>
      <c r="JBT562" s="421"/>
      <c r="JBU562" s="422"/>
      <c r="JBV562" s="423"/>
      <c r="JBW562" s="424"/>
      <c r="JBX562" s="424"/>
      <c r="JBY562" s="424"/>
      <c r="JBZ562" s="424"/>
      <c r="JCA562" s="424"/>
      <c r="JCB562" s="424"/>
      <c r="JCC562" s="421"/>
      <c r="JCD562" s="422"/>
      <c r="JCE562" s="422"/>
      <c r="JCF562" s="421"/>
      <c r="JCG562" s="422"/>
      <c r="JCH562" s="423"/>
      <c r="JCI562" s="424"/>
      <c r="JCJ562" s="424"/>
      <c r="JCK562" s="424"/>
      <c r="JCL562" s="424"/>
      <c r="JCM562" s="424"/>
      <c r="JCN562" s="424"/>
      <c r="JCO562" s="421"/>
      <c r="JCP562" s="422"/>
      <c r="JCQ562" s="422"/>
      <c r="JCR562" s="421"/>
      <c r="JCS562" s="422"/>
      <c r="JCT562" s="423"/>
      <c r="JCU562" s="424"/>
      <c r="JCV562" s="424"/>
      <c r="JCW562" s="424"/>
      <c r="JCX562" s="424"/>
      <c r="JCY562" s="424"/>
      <c r="JCZ562" s="424"/>
      <c r="JDA562" s="421"/>
      <c r="JDB562" s="422"/>
      <c r="JDC562" s="422"/>
      <c r="JDD562" s="421"/>
      <c r="JDE562" s="422"/>
      <c r="JDF562" s="423"/>
      <c r="JDG562" s="424"/>
      <c r="JDH562" s="424"/>
      <c r="JDI562" s="424"/>
      <c r="JDJ562" s="424"/>
      <c r="JDK562" s="424"/>
      <c r="JDL562" s="424"/>
      <c r="JDM562" s="421"/>
      <c r="JDN562" s="422"/>
      <c r="JDO562" s="422"/>
      <c r="JDP562" s="421"/>
      <c r="JDQ562" s="422"/>
      <c r="JDR562" s="423"/>
      <c r="JDS562" s="424"/>
      <c r="JDT562" s="424"/>
      <c r="JDU562" s="424"/>
      <c r="JDV562" s="424"/>
      <c r="JDW562" s="424"/>
      <c r="JDX562" s="424"/>
      <c r="JDY562" s="421"/>
      <c r="JDZ562" s="422"/>
      <c r="JEA562" s="422"/>
      <c r="JEB562" s="421"/>
      <c r="JEC562" s="422"/>
      <c r="JED562" s="423"/>
      <c r="JEE562" s="424"/>
      <c r="JEF562" s="424"/>
      <c r="JEG562" s="424"/>
      <c r="JEH562" s="424"/>
      <c r="JEI562" s="424"/>
      <c r="JEJ562" s="424"/>
      <c r="JEK562" s="421"/>
      <c r="JEL562" s="422"/>
      <c r="JEM562" s="422"/>
      <c r="JEN562" s="421"/>
      <c r="JEO562" s="422"/>
      <c r="JEP562" s="423"/>
      <c r="JEQ562" s="424"/>
      <c r="JER562" s="424"/>
      <c r="JES562" s="424"/>
      <c r="JET562" s="424"/>
      <c r="JEU562" s="424"/>
      <c r="JEV562" s="424"/>
      <c r="JEW562" s="421"/>
      <c r="JEX562" s="422"/>
      <c r="JEY562" s="422"/>
      <c r="JEZ562" s="421"/>
      <c r="JFA562" s="422"/>
      <c r="JFB562" s="423"/>
      <c r="JFC562" s="424"/>
      <c r="JFD562" s="424"/>
      <c r="JFE562" s="424"/>
      <c r="JFF562" s="424"/>
      <c r="JFG562" s="424"/>
      <c r="JFH562" s="424"/>
      <c r="JFI562" s="421"/>
      <c r="JFJ562" s="422"/>
      <c r="JFK562" s="422"/>
      <c r="JFL562" s="421"/>
      <c r="JFM562" s="422"/>
      <c r="JFN562" s="423"/>
      <c r="JFO562" s="424"/>
      <c r="JFP562" s="424"/>
      <c r="JFQ562" s="424"/>
      <c r="JFR562" s="424"/>
      <c r="JFS562" s="424"/>
      <c r="JFT562" s="424"/>
      <c r="JFU562" s="421"/>
      <c r="JFV562" s="422"/>
      <c r="JFW562" s="422"/>
      <c r="JFX562" s="421"/>
      <c r="JFY562" s="422"/>
      <c r="JFZ562" s="423"/>
      <c r="JGA562" s="424"/>
      <c r="JGB562" s="424"/>
      <c r="JGC562" s="424"/>
      <c r="JGD562" s="424"/>
      <c r="JGE562" s="424"/>
      <c r="JGF562" s="424"/>
      <c r="JGG562" s="421"/>
      <c r="JGH562" s="422"/>
      <c r="JGI562" s="422"/>
      <c r="JGJ562" s="421"/>
      <c r="JGK562" s="422"/>
      <c r="JGL562" s="423"/>
      <c r="JGM562" s="424"/>
      <c r="JGN562" s="424"/>
      <c r="JGO562" s="424"/>
      <c r="JGP562" s="424"/>
      <c r="JGQ562" s="424"/>
      <c r="JGR562" s="424"/>
      <c r="JGS562" s="421"/>
      <c r="JGT562" s="422"/>
      <c r="JGU562" s="422"/>
      <c r="JGV562" s="421"/>
      <c r="JGW562" s="422"/>
      <c r="JGX562" s="423"/>
      <c r="JGY562" s="424"/>
      <c r="JGZ562" s="424"/>
      <c r="JHA562" s="424"/>
      <c r="JHB562" s="424"/>
      <c r="JHC562" s="424"/>
      <c r="JHD562" s="424"/>
      <c r="JHE562" s="421"/>
      <c r="JHF562" s="422"/>
      <c r="JHG562" s="422"/>
      <c r="JHH562" s="421"/>
      <c r="JHI562" s="422"/>
      <c r="JHJ562" s="423"/>
      <c r="JHK562" s="424"/>
      <c r="JHL562" s="424"/>
      <c r="JHM562" s="424"/>
      <c r="JHN562" s="424"/>
      <c r="JHO562" s="424"/>
      <c r="JHP562" s="424"/>
      <c r="JHQ562" s="421"/>
      <c r="JHR562" s="422"/>
      <c r="JHS562" s="422"/>
      <c r="JHT562" s="421"/>
      <c r="JHU562" s="422"/>
      <c r="JHV562" s="423"/>
      <c r="JHW562" s="424"/>
      <c r="JHX562" s="424"/>
      <c r="JHY562" s="424"/>
      <c r="JHZ562" s="424"/>
      <c r="JIA562" s="424"/>
      <c r="JIB562" s="424"/>
      <c r="JIC562" s="421"/>
      <c r="JID562" s="422"/>
      <c r="JIE562" s="422"/>
      <c r="JIF562" s="421"/>
      <c r="JIG562" s="422"/>
      <c r="JIH562" s="423"/>
      <c r="JII562" s="424"/>
      <c r="JIJ562" s="424"/>
      <c r="JIK562" s="424"/>
      <c r="JIL562" s="424"/>
      <c r="JIM562" s="424"/>
      <c r="JIN562" s="424"/>
      <c r="JIO562" s="421"/>
      <c r="JIP562" s="422"/>
      <c r="JIQ562" s="422"/>
      <c r="JIR562" s="421"/>
      <c r="JIS562" s="422"/>
      <c r="JIT562" s="423"/>
      <c r="JIU562" s="424"/>
      <c r="JIV562" s="424"/>
      <c r="JIW562" s="424"/>
      <c r="JIX562" s="424"/>
      <c r="JIY562" s="424"/>
      <c r="JIZ562" s="424"/>
      <c r="JJA562" s="421"/>
      <c r="JJB562" s="422"/>
      <c r="JJC562" s="422"/>
      <c r="JJD562" s="421"/>
      <c r="JJE562" s="422"/>
      <c r="JJF562" s="423"/>
      <c r="JJG562" s="424"/>
      <c r="JJH562" s="424"/>
      <c r="JJI562" s="424"/>
      <c r="JJJ562" s="424"/>
      <c r="JJK562" s="424"/>
      <c r="JJL562" s="424"/>
      <c r="JJM562" s="421"/>
      <c r="JJN562" s="422"/>
      <c r="JJO562" s="422"/>
      <c r="JJP562" s="421"/>
      <c r="JJQ562" s="422"/>
      <c r="JJR562" s="423"/>
      <c r="JJS562" s="424"/>
      <c r="JJT562" s="424"/>
      <c r="JJU562" s="424"/>
      <c r="JJV562" s="424"/>
      <c r="JJW562" s="424"/>
      <c r="JJX562" s="424"/>
      <c r="JJY562" s="421"/>
      <c r="JJZ562" s="422"/>
      <c r="JKA562" s="422"/>
      <c r="JKB562" s="421"/>
      <c r="JKC562" s="422"/>
      <c r="JKD562" s="423"/>
      <c r="JKE562" s="424"/>
      <c r="JKF562" s="424"/>
      <c r="JKG562" s="424"/>
      <c r="JKH562" s="424"/>
      <c r="JKI562" s="424"/>
      <c r="JKJ562" s="424"/>
      <c r="JKK562" s="421"/>
      <c r="JKL562" s="422"/>
      <c r="JKM562" s="422"/>
      <c r="JKN562" s="421"/>
      <c r="JKO562" s="422"/>
      <c r="JKP562" s="423"/>
      <c r="JKQ562" s="424"/>
      <c r="JKR562" s="424"/>
      <c r="JKS562" s="424"/>
      <c r="JKT562" s="424"/>
      <c r="JKU562" s="424"/>
      <c r="JKV562" s="424"/>
      <c r="JKW562" s="421"/>
      <c r="JKX562" s="422"/>
      <c r="JKY562" s="422"/>
      <c r="JKZ562" s="421"/>
      <c r="JLA562" s="422"/>
      <c r="JLB562" s="423"/>
      <c r="JLC562" s="424"/>
      <c r="JLD562" s="424"/>
      <c r="JLE562" s="424"/>
      <c r="JLF562" s="424"/>
      <c r="JLG562" s="424"/>
      <c r="JLH562" s="424"/>
      <c r="JLI562" s="421"/>
      <c r="JLJ562" s="422"/>
      <c r="JLK562" s="422"/>
      <c r="JLL562" s="421"/>
      <c r="JLM562" s="422"/>
      <c r="JLN562" s="423"/>
      <c r="JLO562" s="424"/>
      <c r="JLP562" s="424"/>
      <c r="JLQ562" s="424"/>
      <c r="JLR562" s="424"/>
      <c r="JLS562" s="424"/>
      <c r="JLT562" s="424"/>
      <c r="JLU562" s="421"/>
      <c r="JLV562" s="422"/>
      <c r="JLW562" s="422"/>
      <c r="JLX562" s="421"/>
      <c r="JLY562" s="422"/>
      <c r="JLZ562" s="423"/>
      <c r="JMA562" s="424"/>
      <c r="JMB562" s="424"/>
      <c r="JMC562" s="424"/>
      <c r="JMD562" s="424"/>
      <c r="JME562" s="424"/>
      <c r="JMF562" s="424"/>
      <c r="JMG562" s="421"/>
      <c r="JMH562" s="422"/>
      <c r="JMI562" s="422"/>
      <c r="JMJ562" s="421"/>
      <c r="JMK562" s="422"/>
      <c r="JML562" s="423"/>
      <c r="JMM562" s="424"/>
      <c r="JMN562" s="424"/>
      <c r="JMO562" s="424"/>
      <c r="JMP562" s="424"/>
      <c r="JMQ562" s="424"/>
      <c r="JMR562" s="424"/>
      <c r="JMS562" s="421"/>
      <c r="JMT562" s="422"/>
      <c r="JMU562" s="422"/>
      <c r="JMV562" s="421"/>
      <c r="JMW562" s="422"/>
      <c r="JMX562" s="423"/>
      <c r="JMY562" s="424"/>
      <c r="JMZ562" s="424"/>
      <c r="JNA562" s="424"/>
      <c r="JNB562" s="424"/>
      <c r="JNC562" s="424"/>
      <c r="JND562" s="424"/>
      <c r="JNE562" s="421"/>
      <c r="JNF562" s="422"/>
      <c r="JNG562" s="422"/>
      <c r="JNH562" s="421"/>
      <c r="JNI562" s="422"/>
      <c r="JNJ562" s="423"/>
      <c r="JNK562" s="424"/>
      <c r="JNL562" s="424"/>
      <c r="JNM562" s="424"/>
      <c r="JNN562" s="424"/>
      <c r="JNO562" s="424"/>
      <c r="JNP562" s="424"/>
      <c r="JNQ562" s="421"/>
      <c r="JNR562" s="422"/>
      <c r="JNS562" s="422"/>
      <c r="JNT562" s="421"/>
      <c r="JNU562" s="422"/>
      <c r="JNV562" s="423"/>
      <c r="JNW562" s="424"/>
      <c r="JNX562" s="424"/>
      <c r="JNY562" s="424"/>
      <c r="JNZ562" s="424"/>
      <c r="JOA562" s="424"/>
      <c r="JOB562" s="424"/>
      <c r="JOC562" s="421"/>
      <c r="JOD562" s="422"/>
      <c r="JOE562" s="422"/>
      <c r="JOF562" s="421"/>
      <c r="JOG562" s="422"/>
      <c r="JOH562" s="423"/>
      <c r="JOI562" s="424"/>
      <c r="JOJ562" s="424"/>
      <c r="JOK562" s="424"/>
      <c r="JOL562" s="424"/>
      <c r="JOM562" s="424"/>
      <c r="JON562" s="424"/>
      <c r="JOO562" s="421"/>
      <c r="JOP562" s="422"/>
      <c r="JOQ562" s="422"/>
      <c r="JOR562" s="421"/>
      <c r="JOS562" s="422"/>
      <c r="JOT562" s="423"/>
      <c r="JOU562" s="424"/>
      <c r="JOV562" s="424"/>
      <c r="JOW562" s="424"/>
      <c r="JOX562" s="424"/>
      <c r="JOY562" s="424"/>
      <c r="JOZ562" s="424"/>
      <c r="JPA562" s="421"/>
      <c r="JPB562" s="422"/>
      <c r="JPC562" s="422"/>
      <c r="JPD562" s="421"/>
      <c r="JPE562" s="422"/>
      <c r="JPF562" s="423"/>
      <c r="JPG562" s="424"/>
      <c r="JPH562" s="424"/>
      <c r="JPI562" s="424"/>
      <c r="JPJ562" s="424"/>
      <c r="JPK562" s="424"/>
      <c r="JPL562" s="424"/>
      <c r="JPM562" s="421"/>
      <c r="JPN562" s="422"/>
      <c r="JPO562" s="422"/>
      <c r="JPP562" s="421"/>
      <c r="JPQ562" s="422"/>
      <c r="JPR562" s="423"/>
      <c r="JPS562" s="424"/>
      <c r="JPT562" s="424"/>
      <c r="JPU562" s="424"/>
      <c r="JPV562" s="424"/>
      <c r="JPW562" s="424"/>
      <c r="JPX562" s="424"/>
      <c r="JPY562" s="421"/>
      <c r="JPZ562" s="422"/>
      <c r="JQA562" s="422"/>
      <c r="JQB562" s="421"/>
      <c r="JQC562" s="422"/>
      <c r="JQD562" s="423"/>
      <c r="JQE562" s="424"/>
      <c r="JQF562" s="424"/>
      <c r="JQG562" s="424"/>
      <c r="JQH562" s="424"/>
      <c r="JQI562" s="424"/>
      <c r="JQJ562" s="424"/>
      <c r="JQK562" s="421"/>
      <c r="JQL562" s="422"/>
      <c r="JQM562" s="422"/>
      <c r="JQN562" s="421"/>
      <c r="JQO562" s="422"/>
      <c r="JQP562" s="423"/>
      <c r="JQQ562" s="424"/>
      <c r="JQR562" s="424"/>
      <c r="JQS562" s="424"/>
      <c r="JQT562" s="424"/>
      <c r="JQU562" s="424"/>
      <c r="JQV562" s="424"/>
      <c r="JQW562" s="421"/>
      <c r="JQX562" s="422"/>
      <c r="JQY562" s="422"/>
      <c r="JQZ562" s="421"/>
      <c r="JRA562" s="422"/>
      <c r="JRB562" s="423"/>
      <c r="JRC562" s="424"/>
      <c r="JRD562" s="424"/>
      <c r="JRE562" s="424"/>
      <c r="JRF562" s="424"/>
      <c r="JRG562" s="424"/>
      <c r="JRH562" s="424"/>
      <c r="JRI562" s="421"/>
      <c r="JRJ562" s="422"/>
      <c r="JRK562" s="422"/>
      <c r="JRL562" s="421"/>
      <c r="JRM562" s="422"/>
      <c r="JRN562" s="423"/>
      <c r="JRO562" s="424"/>
      <c r="JRP562" s="424"/>
      <c r="JRQ562" s="424"/>
      <c r="JRR562" s="424"/>
      <c r="JRS562" s="424"/>
      <c r="JRT562" s="424"/>
      <c r="JRU562" s="421"/>
      <c r="JRV562" s="422"/>
      <c r="JRW562" s="422"/>
      <c r="JRX562" s="421"/>
      <c r="JRY562" s="422"/>
      <c r="JRZ562" s="423"/>
      <c r="JSA562" s="424"/>
      <c r="JSB562" s="424"/>
      <c r="JSC562" s="424"/>
      <c r="JSD562" s="424"/>
      <c r="JSE562" s="424"/>
      <c r="JSF562" s="424"/>
      <c r="JSG562" s="421"/>
      <c r="JSH562" s="422"/>
      <c r="JSI562" s="422"/>
      <c r="JSJ562" s="421"/>
      <c r="JSK562" s="422"/>
      <c r="JSL562" s="423"/>
      <c r="JSM562" s="424"/>
      <c r="JSN562" s="424"/>
      <c r="JSO562" s="424"/>
      <c r="JSP562" s="424"/>
      <c r="JSQ562" s="424"/>
      <c r="JSR562" s="424"/>
      <c r="JSS562" s="421"/>
      <c r="JST562" s="422"/>
      <c r="JSU562" s="422"/>
      <c r="JSV562" s="421"/>
      <c r="JSW562" s="422"/>
      <c r="JSX562" s="423"/>
      <c r="JSY562" s="424"/>
      <c r="JSZ562" s="424"/>
      <c r="JTA562" s="424"/>
      <c r="JTB562" s="424"/>
      <c r="JTC562" s="424"/>
      <c r="JTD562" s="424"/>
      <c r="JTE562" s="421"/>
      <c r="JTF562" s="422"/>
      <c r="JTG562" s="422"/>
      <c r="JTH562" s="421"/>
      <c r="JTI562" s="422"/>
      <c r="JTJ562" s="423"/>
      <c r="JTK562" s="424"/>
      <c r="JTL562" s="424"/>
      <c r="JTM562" s="424"/>
      <c r="JTN562" s="424"/>
      <c r="JTO562" s="424"/>
      <c r="JTP562" s="424"/>
      <c r="JTQ562" s="421"/>
      <c r="JTR562" s="422"/>
      <c r="JTS562" s="422"/>
      <c r="JTT562" s="421"/>
      <c r="JTU562" s="422"/>
      <c r="JTV562" s="423"/>
      <c r="JTW562" s="424"/>
      <c r="JTX562" s="424"/>
      <c r="JTY562" s="424"/>
      <c r="JTZ562" s="424"/>
      <c r="JUA562" s="424"/>
      <c r="JUB562" s="424"/>
      <c r="JUC562" s="421"/>
      <c r="JUD562" s="422"/>
      <c r="JUE562" s="422"/>
      <c r="JUF562" s="421"/>
      <c r="JUG562" s="422"/>
      <c r="JUH562" s="423"/>
      <c r="JUI562" s="424"/>
      <c r="JUJ562" s="424"/>
      <c r="JUK562" s="424"/>
      <c r="JUL562" s="424"/>
      <c r="JUM562" s="424"/>
      <c r="JUN562" s="424"/>
      <c r="JUO562" s="421"/>
      <c r="JUP562" s="422"/>
      <c r="JUQ562" s="422"/>
      <c r="JUR562" s="421"/>
      <c r="JUS562" s="422"/>
      <c r="JUT562" s="423"/>
      <c r="JUU562" s="424"/>
      <c r="JUV562" s="424"/>
      <c r="JUW562" s="424"/>
      <c r="JUX562" s="424"/>
      <c r="JUY562" s="424"/>
      <c r="JUZ562" s="424"/>
      <c r="JVA562" s="421"/>
      <c r="JVB562" s="422"/>
      <c r="JVC562" s="422"/>
      <c r="JVD562" s="421"/>
      <c r="JVE562" s="422"/>
      <c r="JVF562" s="423"/>
      <c r="JVG562" s="424"/>
      <c r="JVH562" s="424"/>
      <c r="JVI562" s="424"/>
      <c r="JVJ562" s="424"/>
      <c r="JVK562" s="424"/>
      <c r="JVL562" s="424"/>
      <c r="JVM562" s="421"/>
      <c r="JVN562" s="422"/>
      <c r="JVO562" s="422"/>
      <c r="JVP562" s="421"/>
      <c r="JVQ562" s="422"/>
      <c r="JVR562" s="423"/>
      <c r="JVS562" s="424"/>
      <c r="JVT562" s="424"/>
      <c r="JVU562" s="424"/>
      <c r="JVV562" s="424"/>
      <c r="JVW562" s="424"/>
      <c r="JVX562" s="424"/>
      <c r="JVY562" s="421"/>
      <c r="JVZ562" s="422"/>
      <c r="JWA562" s="422"/>
      <c r="JWB562" s="421"/>
      <c r="JWC562" s="422"/>
      <c r="JWD562" s="423"/>
      <c r="JWE562" s="424"/>
      <c r="JWF562" s="424"/>
      <c r="JWG562" s="424"/>
      <c r="JWH562" s="424"/>
      <c r="JWI562" s="424"/>
      <c r="JWJ562" s="424"/>
      <c r="JWK562" s="421"/>
      <c r="JWL562" s="422"/>
      <c r="JWM562" s="422"/>
      <c r="JWN562" s="421"/>
      <c r="JWO562" s="422"/>
      <c r="JWP562" s="423"/>
      <c r="JWQ562" s="424"/>
      <c r="JWR562" s="424"/>
      <c r="JWS562" s="424"/>
      <c r="JWT562" s="424"/>
      <c r="JWU562" s="424"/>
      <c r="JWV562" s="424"/>
      <c r="JWW562" s="421"/>
      <c r="JWX562" s="422"/>
      <c r="JWY562" s="422"/>
      <c r="JWZ562" s="421"/>
      <c r="JXA562" s="422"/>
      <c r="JXB562" s="423"/>
      <c r="JXC562" s="424"/>
      <c r="JXD562" s="424"/>
      <c r="JXE562" s="424"/>
      <c r="JXF562" s="424"/>
      <c r="JXG562" s="424"/>
      <c r="JXH562" s="424"/>
      <c r="JXI562" s="421"/>
      <c r="JXJ562" s="422"/>
      <c r="JXK562" s="422"/>
      <c r="JXL562" s="421"/>
      <c r="JXM562" s="422"/>
      <c r="JXN562" s="423"/>
      <c r="JXO562" s="424"/>
      <c r="JXP562" s="424"/>
      <c r="JXQ562" s="424"/>
      <c r="JXR562" s="424"/>
      <c r="JXS562" s="424"/>
      <c r="JXT562" s="424"/>
      <c r="JXU562" s="421"/>
      <c r="JXV562" s="422"/>
      <c r="JXW562" s="422"/>
      <c r="JXX562" s="421"/>
      <c r="JXY562" s="422"/>
      <c r="JXZ562" s="423"/>
      <c r="JYA562" s="424"/>
      <c r="JYB562" s="424"/>
      <c r="JYC562" s="424"/>
      <c r="JYD562" s="424"/>
      <c r="JYE562" s="424"/>
      <c r="JYF562" s="424"/>
      <c r="JYG562" s="421"/>
      <c r="JYH562" s="422"/>
      <c r="JYI562" s="422"/>
      <c r="JYJ562" s="421"/>
      <c r="JYK562" s="422"/>
      <c r="JYL562" s="423"/>
      <c r="JYM562" s="424"/>
      <c r="JYN562" s="424"/>
      <c r="JYO562" s="424"/>
      <c r="JYP562" s="424"/>
      <c r="JYQ562" s="424"/>
      <c r="JYR562" s="424"/>
      <c r="JYS562" s="421"/>
      <c r="JYT562" s="422"/>
      <c r="JYU562" s="422"/>
      <c r="JYV562" s="421"/>
      <c r="JYW562" s="422"/>
      <c r="JYX562" s="423"/>
      <c r="JYY562" s="424"/>
      <c r="JYZ562" s="424"/>
      <c r="JZA562" s="424"/>
      <c r="JZB562" s="424"/>
      <c r="JZC562" s="424"/>
      <c r="JZD562" s="424"/>
      <c r="JZE562" s="421"/>
      <c r="JZF562" s="422"/>
      <c r="JZG562" s="422"/>
      <c r="JZH562" s="421"/>
      <c r="JZI562" s="422"/>
      <c r="JZJ562" s="423"/>
      <c r="JZK562" s="424"/>
      <c r="JZL562" s="424"/>
      <c r="JZM562" s="424"/>
      <c r="JZN562" s="424"/>
      <c r="JZO562" s="424"/>
      <c r="JZP562" s="424"/>
      <c r="JZQ562" s="421"/>
      <c r="JZR562" s="422"/>
      <c r="JZS562" s="422"/>
      <c r="JZT562" s="421"/>
      <c r="JZU562" s="422"/>
      <c r="JZV562" s="423"/>
      <c r="JZW562" s="424"/>
      <c r="JZX562" s="424"/>
      <c r="JZY562" s="424"/>
      <c r="JZZ562" s="424"/>
      <c r="KAA562" s="424"/>
      <c r="KAB562" s="424"/>
      <c r="KAC562" s="421"/>
      <c r="KAD562" s="422"/>
      <c r="KAE562" s="422"/>
      <c r="KAF562" s="421"/>
      <c r="KAG562" s="422"/>
      <c r="KAH562" s="423"/>
      <c r="KAI562" s="424"/>
      <c r="KAJ562" s="424"/>
      <c r="KAK562" s="424"/>
      <c r="KAL562" s="424"/>
      <c r="KAM562" s="424"/>
      <c r="KAN562" s="424"/>
      <c r="KAO562" s="421"/>
      <c r="KAP562" s="422"/>
      <c r="KAQ562" s="422"/>
      <c r="KAR562" s="421"/>
      <c r="KAS562" s="422"/>
      <c r="KAT562" s="423"/>
      <c r="KAU562" s="424"/>
      <c r="KAV562" s="424"/>
      <c r="KAW562" s="424"/>
      <c r="KAX562" s="424"/>
      <c r="KAY562" s="424"/>
      <c r="KAZ562" s="424"/>
      <c r="KBA562" s="421"/>
      <c r="KBB562" s="422"/>
      <c r="KBC562" s="422"/>
      <c r="KBD562" s="421"/>
      <c r="KBE562" s="422"/>
      <c r="KBF562" s="423"/>
      <c r="KBG562" s="424"/>
      <c r="KBH562" s="424"/>
      <c r="KBI562" s="424"/>
      <c r="KBJ562" s="424"/>
      <c r="KBK562" s="424"/>
      <c r="KBL562" s="424"/>
      <c r="KBM562" s="421"/>
      <c r="KBN562" s="422"/>
      <c r="KBO562" s="422"/>
      <c r="KBP562" s="421"/>
      <c r="KBQ562" s="422"/>
      <c r="KBR562" s="423"/>
      <c r="KBS562" s="424"/>
      <c r="KBT562" s="424"/>
      <c r="KBU562" s="424"/>
      <c r="KBV562" s="424"/>
      <c r="KBW562" s="424"/>
      <c r="KBX562" s="424"/>
      <c r="KBY562" s="421"/>
      <c r="KBZ562" s="422"/>
      <c r="KCA562" s="422"/>
      <c r="KCB562" s="421"/>
      <c r="KCC562" s="422"/>
      <c r="KCD562" s="423"/>
      <c r="KCE562" s="424"/>
      <c r="KCF562" s="424"/>
      <c r="KCG562" s="424"/>
      <c r="KCH562" s="424"/>
      <c r="KCI562" s="424"/>
      <c r="KCJ562" s="424"/>
      <c r="KCK562" s="421"/>
      <c r="KCL562" s="422"/>
      <c r="KCM562" s="422"/>
      <c r="KCN562" s="421"/>
      <c r="KCO562" s="422"/>
      <c r="KCP562" s="423"/>
      <c r="KCQ562" s="424"/>
      <c r="KCR562" s="424"/>
      <c r="KCS562" s="424"/>
      <c r="KCT562" s="424"/>
      <c r="KCU562" s="424"/>
      <c r="KCV562" s="424"/>
      <c r="KCW562" s="421"/>
      <c r="KCX562" s="422"/>
      <c r="KCY562" s="422"/>
      <c r="KCZ562" s="421"/>
      <c r="KDA562" s="422"/>
      <c r="KDB562" s="423"/>
      <c r="KDC562" s="424"/>
      <c r="KDD562" s="424"/>
      <c r="KDE562" s="424"/>
      <c r="KDF562" s="424"/>
      <c r="KDG562" s="424"/>
      <c r="KDH562" s="424"/>
      <c r="KDI562" s="421"/>
      <c r="KDJ562" s="422"/>
      <c r="KDK562" s="422"/>
      <c r="KDL562" s="421"/>
      <c r="KDM562" s="422"/>
      <c r="KDN562" s="423"/>
      <c r="KDO562" s="424"/>
      <c r="KDP562" s="424"/>
      <c r="KDQ562" s="424"/>
      <c r="KDR562" s="424"/>
      <c r="KDS562" s="424"/>
      <c r="KDT562" s="424"/>
      <c r="KDU562" s="421"/>
      <c r="KDV562" s="422"/>
      <c r="KDW562" s="422"/>
      <c r="KDX562" s="421"/>
      <c r="KDY562" s="422"/>
      <c r="KDZ562" s="423"/>
      <c r="KEA562" s="424"/>
      <c r="KEB562" s="424"/>
      <c r="KEC562" s="424"/>
      <c r="KED562" s="424"/>
      <c r="KEE562" s="424"/>
      <c r="KEF562" s="424"/>
      <c r="KEG562" s="421"/>
      <c r="KEH562" s="422"/>
      <c r="KEI562" s="422"/>
      <c r="KEJ562" s="421"/>
      <c r="KEK562" s="422"/>
      <c r="KEL562" s="423"/>
      <c r="KEM562" s="424"/>
      <c r="KEN562" s="424"/>
      <c r="KEO562" s="424"/>
      <c r="KEP562" s="424"/>
      <c r="KEQ562" s="424"/>
      <c r="KER562" s="424"/>
      <c r="KES562" s="421"/>
      <c r="KET562" s="422"/>
      <c r="KEU562" s="422"/>
      <c r="KEV562" s="421"/>
      <c r="KEW562" s="422"/>
      <c r="KEX562" s="423"/>
      <c r="KEY562" s="424"/>
      <c r="KEZ562" s="424"/>
      <c r="KFA562" s="424"/>
      <c r="KFB562" s="424"/>
      <c r="KFC562" s="424"/>
      <c r="KFD562" s="424"/>
      <c r="KFE562" s="421"/>
      <c r="KFF562" s="422"/>
      <c r="KFG562" s="422"/>
      <c r="KFH562" s="421"/>
      <c r="KFI562" s="422"/>
      <c r="KFJ562" s="423"/>
      <c r="KFK562" s="424"/>
      <c r="KFL562" s="424"/>
      <c r="KFM562" s="424"/>
      <c r="KFN562" s="424"/>
      <c r="KFO562" s="424"/>
      <c r="KFP562" s="424"/>
      <c r="KFQ562" s="421"/>
      <c r="KFR562" s="422"/>
      <c r="KFS562" s="422"/>
      <c r="KFT562" s="421"/>
      <c r="KFU562" s="422"/>
      <c r="KFV562" s="423"/>
      <c r="KFW562" s="424"/>
      <c r="KFX562" s="424"/>
      <c r="KFY562" s="424"/>
      <c r="KFZ562" s="424"/>
      <c r="KGA562" s="424"/>
      <c r="KGB562" s="424"/>
      <c r="KGC562" s="421"/>
      <c r="KGD562" s="422"/>
      <c r="KGE562" s="422"/>
      <c r="KGF562" s="421"/>
      <c r="KGG562" s="422"/>
      <c r="KGH562" s="423"/>
      <c r="KGI562" s="424"/>
      <c r="KGJ562" s="424"/>
      <c r="KGK562" s="424"/>
      <c r="KGL562" s="424"/>
      <c r="KGM562" s="424"/>
      <c r="KGN562" s="424"/>
      <c r="KGO562" s="421"/>
      <c r="KGP562" s="422"/>
      <c r="KGQ562" s="422"/>
      <c r="KGR562" s="421"/>
      <c r="KGS562" s="422"/>
      <c r="KGT562" s="423"/>
      <c r="KGU562" s="424"/>
      <c r="KGV562" s="424"/>
      <c r="KGW562" s="424"/>
      <c r="KGX562" s="424"/>
      <c r="KGY562" s="424"/>
      <c r="KGZ562" s="424"/>
      <c r="KHA562" s="421"/>
      <c r="KHB562" s="422"/>
      <c r="KHC562" s="422"/>
      <c r="KHD562" s="421"/>
      <c r="KHE562" s="422"/>
      <c r="KHF562" s="423"/>
      <c r="KHG562" s="424"/>
      <c r="KHH562" s="424"/>
      <c r="KHI562" s="424"/>
      <c r="KHJ562" s="424"/>
      <c r="KHK562" s="424"/>
      <c r="KHL562" s="424"/>
      <c r="KHM562" s="421"/>
      <c r="KHN562" s="422"/>
      <c r="KHO562" s="422"/>
      <c r="KHP562" s="421"/>
      <c r="KHQ562" s="422"/>
      <c r="KHR562" s="423"/>
      <c r="KHS562" s="424"/>
      <c r="KHT562" s="424"/>
      <c r="KHU562" s="424"/>
      <c r="KHV562" s="424"/>
      <c r="KHW562" s="424"/>
      <c r="KHX562" s="424"/>
      <c r="KHY562" s="421"/>
      <c r="KHZ562" s="422"/>
      <c r="KIA562" s="422"/>
      <c r="KIB562" s="421"/>
      <c r="KIC562" s="422"/>
      <c r="KID562" s="423"/>
      <c r="KIE562" s="424"/>
      <c r="KIF562" s="424"/>
      <c r="KIG562" s="424"/>
      <c r="KIH562" s="424"/>
      <c r="KII562" s="424"/>
      <c r="KIJ562" s="424"/>
      <c r="KIK562" s="421"/>
      <c r="KIL562" s="422"/>
      <c r="KIM562" s="422"/>
      <c r="KIN562" s="421"/>
      <c r="KIO562" s="422"/>
      <c r="KIP562" s="423"/>
      <c r="KIQ562" s="424"/>
      <c r="KIR562" s="424"/>
      <c r="KIS562" s="424"/>
      <c r="KIT562" s="424"/>
      <c r="KIU562" s="424"/>
      <c r="KIV562" s="424"/>
      <c r="KIW562" s="421"/>
      <c r="KIX562" s="422"/>
      <c r="KIY562" s="422"/>
      <c r="KIZ562" s="421"/>
      <c r="KJA562" s="422"/>
      <c r="KJB562" s="423"/>
      <c r="KJC562" s="424"/>
      <c r="KJD562" s="424"/>
      <c r="KJE562" s="424"/>
      <c r="KJF562" s="424"/>
      <c r="KJG562" s="424"/>
      <c r="KJH562" s="424"/>
      <c r="KJI562" s="421"/>
      <c r="KJJ562" s="422"/>
      <c r="KJK562" s="422"/>
      <c r="KJL562" s="421"/>
      <c r="KJM562" s="422"/>
      <c r="KJN562" s="423"/>
      <c r="KJO562" s="424"/>
      <c r="KJP562" s="424"/>
      <c r="KJQ562" s="424"/>
      <c r="KJR562" s="424"/>
      <c r="KJS562" s="424"/>
      <c r="KJT562" s="424"/>
      <c r="KJU562" s="421"/>
      <c r="KJV562" s="422"/>
      <c r="KJW562" s="422"/>
      <c r="KJX562" s="421"/>
      <c r="KJY562" s="422"/>
      <c r="KJZ562" s="423"/>
      <c r="KKA562" s="424"/>
      <c r="KKB562" s="424"/>
      <c r="KKC562" s="424"/>
      <c r="KKD562" s="424"/>
      <c r="KKE562" s="424"/>
      <c r="KKF562" s="424"/>
      <c r="KKG562" s="421"/>
      <c r="KKH562" s="422"/>
      <c r="KKI562" s="422"/>
      <c r="KKJ562" s="421"/>
      <c r="KKK562" s="422"/>
      <c r="KKL562" s="423"/>
      <c r="KKM562" s="424"/>
      <c r="KKN562" s="424"/>
      <c r="KKO562" s="424"/>
      <c r="KKP562" s="424"/>
      <c r="KKQ562" s="424"/>
      <c r="KKR562" s="424"/>
      <c r="KKS562" s="421"/>
      <c r="KKT562" s="422"/>
      <c r="KKU562" s="422"/>
      <c r="KKV562" s="421"/>
      <c r="KKW562" s="422"/>
      <c r="KKX562" s="423"/>
      <c r="KKY562" s="424"/>
      <c r="KKZ562" s="424"/>
      <c r="KLA562" s="424"/>
      <c r="KLB562" s="424"/>
      <c r="KLC562" s="424"/>
      <c r="KLD562" s="424"/>
      <c r="KLE562" s="421"/>
      <c r="KLF562" s="422"/>
      <c r="KLG562" s="422"/>
      <c r="KLH562" s="421"/>
      <c r="KLI562" s="422"/>
      <c r="KLJ562" s="423"/>
      <c r="KLK562" s="424"/>
      <c r="KLL562" s="424"/>
      <c r="KLM562" s="424"/>
      <c r="KLN562" s="424"/>
      <c r="KLO562" s="424"/>
      <c r="KLP562" s="424"/>
      <c r="KLQ562" s="421"/>
      <c r="KLR562" s="422"/>
      <c r="KLS562" s="422"/>
      <c r="KLT562" s="421"/>
      <c r="KLU562" s="422"/>
      <c r="KLV562" s="423"/>
      <c r="KLW562" s="424"/>
      <c r="KLX562" s="424"/>
      <c r="KLY562" s="424"/>
      <c r="KLZ562" s="424"/>
      <c r="KMA562" s="424"/>
      <c r="KMB562" s="424"/>
      <c r="KMC562" s="421"/>
      <c r="KMD562" s="422"/>
      <c r="KME562" s="422"/>
      <c r="KMF562" s="421"/>
      <c r="KMG562" s="422"/>
      <c r="KMH562" s="423"/>
      <c r="KMI562" s="424"/>
      <c r="KMJ562" s="424"/>
      <c r="KMK562" s="424"/>
      <c r="KML562" s="424"/>
      <c r="KMM562" s="424"/>
      <c r="KMN562" s="424"/>
      <c r="KMO562" s="421"/>
      <c r="KMP562" s="422"/>
      <c r="KMQ562" s="422"/>
      <c r="KMR562" s="421"/>
      <c r="KMS562" s="422"/>
      <c r="KMT562" s="423"/>
      <c r="KMU562" s="424"/>
      <c r="KMV562" s="424"/>
      <c r="KMW562" s="424"/>
      <c r="KMX562" s="424"/>
      <c r="KMY562" s="424"/>
      <c r="KMZ562" s="424"/>
      <c r="KNA562" s="421"/>
      <c r="KNB562" s="422"/>
      <c r="KNC562" s="422"/>
      <c r="KND562" s="421"/>
      <c r="KNE562" s="422"/>
      <c r="KNF562" s="423"/>
      <c r="KNG562" s="424"/>
      <c r="KNH562" s="424"/>
      <c r="KNI562" s="424"/>
      <c r="KNJ562" s="424"/>
      <c r="KNK562" s="424"/>
      <c r="KNL562" s="424"/>
      <c r="KNM562" s="421"/>
      <c r="KNN562" s="422"/>
      <c r="KNO562" s="422"/>
      <c r="KNP562" s="421"/>
      <c r="KNQ562" s="422"/>
      <c r="KNR562" s="423"/>
      <c r="KNS562" s="424"/>
      <c r="KNT562" s="424"/>
      <c r="KNU562" s="424"/>
      <c r="KNV562" s="424"/>
      <c r="KNW562" s="424"/>
      <c r="KNX562" s="424"/>
      <c r="KNY562" s="421"/>
      <c r="KNZ562" s="422"/>
      <c r="KOA562" s="422"/>
      <c r="KOB562" s="421"/>
      <c r="KOC562" s="422"/>
      <c r="KOD562" s="423"/>
      <c r="KOE562" s="424"/>
      <c r="KOF562" s="424"/>
      <c r="KOG562" s="424"/>
      <c r="KOH562" s="424"/>
      <c r="KOI562" s="424"/>
      <c r="KOJ562" s="424"/>
      <c r="KOK562" s="421"/>
      <c r="KOL562" s="422"/>
      <c r="KOM562" s="422"/>
      <c r="KON562" s="421"/>
      <c r="KOO562" s="422"/>
      <c r="KOP562" s="423"/>
      <c r="KOQ562" s="424"/>
      <c r="KOR562" s="424"/>
      <c r="KOS562" s="424"/>
      <c r="KOT562" s="424"/>
      <c r="KOU562" s="424"/>
      <c r="KOV562" s="424"/>
      <c r="KOW562" s="421"/>
      <c r="KOX562" s="422"/>
      <c r="KOY562" s="422"/>
      <c r="KOZ562" s="421"/>
      <c r="KPA562" s="422"/>
      <c r="KPB562" s="423"/>
      <c r="KPC562" s="424"/>
      <c r="KPD562" s="424"/>
      <c r="KPE562" s="424"/>
      <c r="KPF562" s="424"/>
      <c r="KPG562" s="424"/>
      <c r="KPH562" s="424"/>
      <c r="KPI562" s="421"/>
      <c r="KPJ562" s="422"/>
      <c r="KPK562" s="422"/>
      <c r="KPL562" s="421"/>
      <c r="KPM562" s="422"/>
      <c r="KPN562" s="423"/>
      <c r="KPO562" s="424"/>
      <c r="KPP562" s="424"/>
      <c r="KPQ562" s="424"/>
      <c r="KPR562" s="424"/>
      <c r="KPS562" s="424"/>
      <c r="KPT562" s="424"/>
      <c r="KPU562" s="421"/>
      <c r="KPV562" s="422"/>
      <c r="KPW562" s="422"/>
      <c r="KPX562" s="421"/>
      <c r="KPY562" s="422"/>
      <c r="KPZ562" s="423"/>
      <c r="KQA562" s="424"/>
      <c r="KQB562" s="424"/>
      <c r="KQC562" s="424"/>
      <c r="KQD562" s="424"/>
      <c r="KQE562" s="424"/>
      <c r="KQF562" s="424"/>
      <c r="KQG562" s="421"/>
      <c r="KQH562" s="422"/>
      <c r="KQI562" s="422"/>
      <c r="KQJ562" s="421"/>
      <c r="KQK562" s="422"/>
      <c r="KQL562" s="423"/>
      <c r="KQM562" s="424"/>
      <c r="KQN562" s="424"/>
      <c r="KQO562" s="424"/>
      <c r="KQP562" s="424"/>
      <c r="KQQ562" s="424"/>
      <c r="KQR562" s="424"/>
      <c r="KQS562" s="421"/>
      <c r="KQT562" s="422"/>
      <c r="KQU562" s="422"/>
      <c r="KQV562" s="421"/>
      <c r="KQW562" s="422"/>
      <c r="KQX562" s="423"/>
      <c r="KQY562" s="424"/>
      <c r="KQZ562" s="424"/>
      <c r="KRA562" s="424"/>
      <c r="KRB562" s="424"/>
      <c r="KRC562" s="424"/>
      <c r="KRD562" s="424"/>
      <c r="KRE562" s="421"/>
      <c r="KRF562" s="422"/>
      <c r="KRG562" s="422"/>
      <c r="KRH562" s="421"/>
      <c r="KRI562" s="422"/>
      <c r="KRJ562" s="423"/>
      <c r="KRK562" s="424"/>
      <c r="KRL562" s="424"/>
      <c r="KRM562" s="424"/>
      <c r="KRN562" s="424"/>
      <c r="KRO562" s="424"/>
      <c r="KRP562" s="424"/>
      <c r="KRQ562" s="421"/>
      <c r="KRR562" s="422"/>
      <c r="KRS562" s="422"/>
      <c r="KRT562" s="421"/>
      <c r="KRU562" s="422"/>
      <c r="KRV562" s="423"/>
      <c r="KRW562" s="424"/>
      <c r="KRX562" s="424"/>
      <c r="KRY562" s="424"/>
      <c r="KRZ562" s="424"/>
      <c r="KSA562" s="424"/>
      <c r="KSB562" s="424"/>
      <c r="KSC562" s="421"/>
      <c r="KSD562" s="422"/>
      <c r="KSE562" s="422"/>
      <c r="KSF562" s="421"/>
      <c r="KSG562" s="422"/>
      <c r="KSH562" s="423"/>
      <c r="KSI562" s="424"/>
      <c r="KSJ562" s="424"/>
      <c r="KSK562" s="424"/>
      <c r="KSL562" s="424"/>
      <c r="KSM562" s="424"/>
      <c r="KSN562" s="424"/>
      <c r="KSO562" s="421"/>
      <c r="KSP562" s="422"/>
      <c r="KSQ562" s="422"/>
      <c r="KSR562" s="421"/>
      <c r="KSS562" s="422"/>
      <c r="KST562" s="423"/>
      <c r="KSU562" s="424"/>
      <c r="KSV562" s="424"/>
      <c r="KSW562" s="424"/>
      <c r="KSX562" s="424"/>
      <c r="KSY562" s="424"/>
      <c r="KSZ562" s="424"/>
      <c r="KTA562" s="421"/>
      <c r="KTB562" s="422"/>
      <c r="KTC562" s="422"/>
      <c r="KTD562" s="421"/>
      <c r="KTE562" s="422"/>
      <c r="KTF562" s="423"/>
      <c r="KTG562" s="424"/>
      <c r="KTH562" s="424"/>
      <c r="KTI562" s="424"/>
      <c r="KTJ562" s="424"/>
      <c r="KTK562" s="424"/>
      <c r="KTL562" s="424"/>
      <c r="KTM562" s="421"/>
      <c r="KTN562" s="422"/>
      <c r="KTO562" s="422"/>
      <c r="KTP562" s="421"/>
      <c r="KTQ562" s="422"/>
      <c r="KTR562" s="423"/>
      <c r="KTS562" s="424"/>
      <c r="KTT562" s="424"/>
      <c r="KTU562" s="424"/>
      <c r="KTV562" s="424"/>
      <c r="KTW562" s="424"/>
      <c r="KTX562" s="424"/>
      <c r="KTY562" s="421"/>
      <c r="KTZ562" s="422"/>
      <c r="KUA562" s="422"/>
      <c r="KUB562" s="421"/>
      <c r="KUC562" s="422"/>
      <c r="KUD562" s="423"/>
      <c r="KUE562" s="424"/>
      <c r="KUF562" s="424"/>
      <c r="KUG562" s="424"/>
      <c r="KUH562" s="424"/>
      <c r="KUI562" s="424"/>
      <c r="KUJ562" s="424"/>
      <c r="KUK562" s="421"/>
      <c r="KUL562" s="422"/>
      <c r="KUM562" s="422"/>
      <c r="KUN562" s="421"/>
      <c r="KUO562" s="422"/>
      <c r="KUP562" s="423"/>
      <c r="KUQ562" s="424"/>
      <c r="KUR562" s="424"/>
      <c r="KUS562" s="424"/>
      <c r="KUT562" s="424"/>
      <c r="KUU562" s="424"/>
      <c r="KUV562" s="424"/>
      <c r="KUW562" s="421"/>
      <c r="KUX562" s="422"/>
      <c r="KUY562" s="422"/>
      <c r="KUZ562" s="421"/>
      <c r="KVA562" s="422"/>
      <c r="KVB562" s="423"/>
      <c r="KVC562" s="424"/>
      <c r="KVD562" s="424"/>
      <c r="KVE562" s="424"/>
      <c r="KVF562" s="424"/>
      <c r="KVG562" s="424"/>
      <c r="KVH562" s="424"/>
      <c r="KVI562" s="421"/>
      <c r="KVJ562" s="422"/>
      <c r="KVK562" s="422"/>
      <c r="KVL562" s="421"/>
      <c r="KVM562" s="422"/>
      <c r="KVN562" s="423"/>
      <c r="KVO562" s="424"/>
      <c r="KVP562" s="424"/>
      <c r="KVQ562" s="424"/>
      <c r="KVR562" s="424"/>
      <c r="KVS562" s="424"/>
      <c r="KVT562" s="424"/>
      <c r="KVU562" s="421"/>
      <c r="KVV562" s="422"/>
      <c r="KVW562" s="422"/>
      <c r="KVX562" s="421"/>
      <c r="KVY562" s="422"/>
      <c r="KVZ562" s="423"/>
      <c r="KWA562" s="424"/>
      <c r="KWB562" s="424"/>
      <c r="KWC562" s="424"/>
      <c r="KWD562" s="424"/>
      <c r="KWE562" s="424"/>
      <c r="KWF562" s="424"/>
      <c r="KWG562" s="421"/>
      <c r="KWH562" s="422"/>
      <c r="KWI562" s="422"/>
      <c r="KWJ562" s="421"/>
      <c r="KWK562" s="422"/>
      <c r="KWL562" s="423"/>
      <c r="KWM562" s="424"/>
      <c r="KWN562" s="424"/>
      <c r="KWO562" s="424"/>
      <c r="KWP562" s="424"/>
      <c r="KWQ562" s="424"/>
      <c r="KWR562" s="424"/>
      <c r="KWS562" s="421"/>
      <c r="KWT562" s="422"/>
      <c r="KWU562" s="422"/>
      <c r="KWV562" s="421"/>
      <c r="KWW562" s="422"/>
      <c r="KWX562" s="423"/>
      <c r="KWY562" s="424"/>
      <c r="KWZ562" s="424"/>
      <c r="KXA562" s="424"/>
      <c r="KXB562" s="424"/>
      <c r="KXC562" s="424"/>
      <c r="KXD562" s="424"/>
      <c r="KXE562" s="421"/>
      <c r="KXF562" s="422"/>
      <c r="KXG562" s="422"/>
      <c r="KXH562" s="421"/>
      <c r="KXI562" s="422"/>
      <c r="KXJ562" s="423"/>
      <c r="KXK562" s="424"/>
      <c r="KXL562" s="424"/>
      <c r="KXM562" s="424"/>
      <c r="KXN562" s="424"/>
      <c r="KXO562" s="424"/>
      <c r="KXP562" s="424"/>
      <c r="KXQ562" s="421"/>
      <c r="KXR562" s="422"/>
      <c r="KXS562" s="422"/>
      <c r="KXT562" s="421"/>
      <c r="KXU562" s="422"/>
      <c r="KXV562" s="423"/>
      <c r="KXW562" s="424"/>
      <c r="KXX562" s="424"/>
      <c r="KXY562" s="424"/>
      <c r="KXZ562" s="424"/>
      <c r="KYA562" s="424"/>
      <c r="KYB562" s="424"/>
      <c r="KYC562" s="421"/>
      <c r="KYD562" s="422"/>
      <c r="KYE562" s="422"/>
      <c r="KYF562" s="421"/>
      <c r="KYG562" s="422"/>
      <c r="KYH562" s="423"/>
      <c r="KYI562" s="424"/>
      <c r="KYJ562" s="424"/>
      <c r="KYK562" s="424"/>
      <c r="KYL562" s="424"/>
      <c r="KYM562" s="424"/>
      <c r="KYN562" s="424"/>
      <c r="KYO562" s="421"/>
      <c r="KYP562" s="422"/>
      <c r="KYQ562" s="422"/>
      <c r="KYR562" s="421"/>
      <c r="KYS562" s="422"/>
      <c r="KYT562" s="423"/>
      <c r="KYU562" s="424"/>
      <c r="KYV562" s="424"/>
      <c r="KYW562" s="424"/>
      <c r="KYX562" s="424"/>
      <c r="KYY562" s="424"/>
      <c r="KYZ562" s="424"/>
      <c r="KZA562" s="421"/>
      <c r="KZB562" s="422"/>
      <c r="KZC562" s="422"/>
      <c r="KZD562" s="421"/>
      <c r="KZE562" s="422"/>
      <c r="KZF562" s="423"/>
      <c r="KZG562" s="424"/>
      <c r="KZH562" s="424"/>
      <c r="KZI562" s="424"/>
      <c r="KZJ562" s="424"/>
      <c r="KZK562" s="424"/>
      <c r="KZL562" s="424"/>
      <c r="KZM562" s="421"/>
      <c r="KZN562" s="422"/>
      <c r="KZO562" s="422"/>
      <c r="KZP562" s="421"/>
      <c r="KZQ562" s="422"/>
      <c r="KZR562" s="423"/>
      <c r="KZS562" s="424"/>
      <c r="KZT562" s="424"/>
      <c r="KZU562" s="424"/>
      <c r="KZV562" s="424"/>
      <c r="KZW562" s="424"/>
      <c r="KZX562" s="424"/>
      <c r="KZY562" s="421"/>
      <c r="KZZ562" s="422"/>
      <c r="LAA562" s="422"/>
      <c r="LAB562" s="421"/>
      <c r="LAC562" s="422"/>
      <c r="LAD562" s="423"/>
      <c r="LAE562" s="424"/>
      <c r="LAF562" s="424"/>
      <c r="LAG562" s="424"/>
      <c r="LAH562" s="424"/>
      <c r="LAI562" s="424"/>
      <c r="LAJ562" s="424"/>
      <c r="LAK562" s="421"/>
      <c r="LAL562" s="422"/>
      <c r="LAM562" s="422"/>
      <c r="LAN562" s="421"/>
      <c r="LAO562" s="422"/>
      <c r="LAP562" s="423"/>
      <c r="LAQ562" s="424"/>
      <c r="LAR562" s="424"/>
      <c r="LAS562" s="424"/>
      <c r="LAT562" s="424"/>
      <c r="LAU562" s="424"/>
      <c r="LAV562" s="424"/>
      <c r="LAW562" s="421"/>
      <c r="LAX562" s="422"/>
      <c r="LAY562" s="422"/>
      <c r="LAZ562" s="421"/>
      <c r="LBA562" s="422"/>
      <c r="LBB562" s="423"/>
      <c r="LBC562" s="424"/>
      <c r="LBD562" s="424"/>
      <c r="LBE562" s="424"/>
      <c r="LBF562" s="424"/>
      <c r="LBG562" s="424"/>
      <c r="LBH562" s="424"/>
      <c r="LBI562" s="421"/>
      <c r="LBJ562" s="422"/>
      <c r="LBK562" s="422"/>
      <c r="LBL562" s="421"/>
      <c r="LBM562" s="422"/>
      <c r="LBN562" s="423"/>
      <c r="LBO562" s="424"/>
      <c r="LBP562" s="424"/>
      <c r="LBQ562" s="424"/>
      <c r="LBR562" s="424"/>
      <c r="LBS562" s="424"/>
      <c r="LBT562" s="424"/>
      <c r="LBU562" s="421"/>
      <c r="LBV562" s="422"/>
      <c r="LBW562" s="422"/>
      <c r="LBX562" s="421"/>
      <c r="LBY562" s="422"/>
      <c r="LBZ562" s="423"/>
      <c r="LCA562" s="424"/>
      <c r="LCB562" s="424"/>
      <c r="LCC562" s="424"/>
      <c r="LCD562" s="424"/>
      <c r="LCE562" s="424"/>
      <c r="LCF562" s="424"/>
      <c r="LCG562" s="421"/>
      <c r="LCH562" s="422"/>
      <c r="LCI562" s="422"/>
      <c r="LCJ562" s="421"/>
      <c r="LCK562" s="422"/>
      <c r="LCL562" s="423"/>
      <c r="LCM562" s="424"/>
      <c r="LCN562" s="424"/>
      <c r="LCO562" s="424"/>
      <c r="LCP562" s="424"/>
      <c r="LCQ562" s="424"/>
      <c r="LCR562" s="424"/>
      <c r="LCS562" s="421"/>
      <c r="LCT562" s="422"/>
      <c r="LCU562" s="422"/>
      <c r="LCV562" s="421"/>
      <c r="LCW562" s="422"/>
      <c r="LCX562" s="423"/>
      <c r="LCY562" s="424"/>
      <c r="LCZ562" s="424"/>
      <c r="LDA562" s="424"/>
      <c r="LDB562" s="424"/>
      <c r="LDC562" s="424"/>
      <c r="LDD562" s="424"/>
      <c r="LDE562" s="421"/>
      <c r="LDF562" s="422"/>
      <c r="LDG562" s="422"/>
      <c r="LDH562" s="421"/>
      <c r="LDI562" s="422"/>
      <c r="LDJ562" s="423"/>
      <c r="LDK562" s="424"/>
      <c r="LDL562" s="424"/>
      <c r="LDM562" s="424"/>
      <c r="LDN562" s="424"/>
      <c r="LDO562" s="424"/>
      <c r="LDP562" s="424"/>
      <c r="LDQ562" s="421"/>
      <c r="LDR562" s="422"/>
      <c r="LDS562" s="422"/>
      <c r="LDT562" s="421"/>
      <c r="LDU562" s="422"/>
      <c r="LDV562" s="423"/>
      <c r="LDW562" s="424"/>
      <c r="LDX562" s="424"/>
      <c r="LDY562" s="424"/>
      <c r="LDZ562" s="424"/>
      <c r="LEA562" s="424"/>
      <c r="LEB562" s="424"/>
      <c r="LEC562" s="421"/>
      <c r="LED562" s="422"/>
      <c r="LEE562" s="422"/>
      <c r="LEF562" s="421"/>
      <c r="LEG562" s="422"/>
      <c r="LEH562" s="423"/>
      <c r="LEI562" s="424"/>
      <c r="LEJ562" s="424"/>
      <c r="LEK562" s="424"/>
      <c r="LEL562" s="424"/>
      <c r="LEM562" s="424"/>
      <c r="LEN562" s="424"/>
      <c r="LEO562" s="421"/>
      <c r="LEP562" s="422"/>
      <c r="LEQ562" s="422"/>
      <c r="LER562" s="421"/>
      <c r="LES562" s="422"/>
      <c r="LET562" s="423"/>
      <c r="LEU562" s="424"/>
      <c r="LEV562" s="424"/>
      <c r="LEW562" s="424"/>
      <c r="LEX562" s="424"/>
      <c r="LEY562" s="424"/>
      <c r="LEZ562" s="424"/>
      <c r="LFA562" s="421"/>
      <c r="LFB562" s="422"/>
      <c r="LFC562" s="422"/>
      <c r="LFD562" s="421"/>
      <c r="LFE562" s="422"/>
      <c r="LFF562" s="423"/>
      <c r="LFG562" s="424"/>
      <c r="LFH562" s="424"/>
      <c r="LFI562" s="424"/>
      <c r="LFJ562" s="424"/>
      <c r="LFK562" s="424"/>
      <c r="LFL562" s="424"/>
      <c r="LFM562" s="421"/>
      <c r="LFN562" s="422"/>
      <c r="LFO562" s="422"/>
      <c r="LFP562" s="421"/>
      <c r="LFQ562" s="422"/>
      <c r="LFR562" s="423"/>
      <c r="LFS562" s="424"/>
      <c r="LFT562" s="424"/>
      <c r="LFU562" s="424"/>
      <c r="LFV562" s="424"/>
      <c r="LFW562" s="424"/>
      <c r="LFX562" s="424"/>
      <c r="LFY562" s="421"/>
      <c r="LFZ562" s="422"/>
      <c r="LGA562" s="422"/>
      <c r="LGB562" s="421"/>
      <c r="LGC562" s="422"/>
      <c r="LGD562" s="423"/>
      <c r="LGE562" s="424"/>
      <c r="LGF562" s="424"/>
      <c r="LGG562" s="424"/>
      <c r="LGH562" s="424"/>
      <c r="LGI562" s="424"/>
      <c r="LGJ562" s="424"/>
      <c r="LGK562" s="421"/>
      <c r="LGL562" s="422"/>
      <c r="LGM562" s="422"/>
      <c r="LGN562" s="421"/>
      <c r="LGO562" s="422"/>
      <c r="LGP562" s="423"/>
      <c r="LGQ562" s="424"/>
      <c r="LGR562" s="424"/>
      <c r="LGS562" s="424"/>
      <c r="LGT562" s="424"/>
      <c r="LGU562" s="424"/>
      <c r="LGV562" s="424"/>
      <c r="LGW562" s="421"/>
      <c r="LGX562" s="422"/>
      <c r="LGY562" s="422"/>
      <c r="LGZ562" s="421"/>
      <c r="LHA562" s="422"/>
      <c r="LHB562" s="423"/>
      <c r="LHC562" s="424"/>
      <c r="LHD562" s="424"/>
      <c r="LHE562" s="424"/>
      <c r="LHF562" s="424"/>
      <c r="LHG562" s="424"/>
      <c r="LHH562" s="424"/>
      <c r="LHI562" s="421"/>
      <c r="LHJ562" s="422"/>
      <c r="LHK562" s="422"/>
      <c r="LHL562" s="421"/>
      <c r="LHM562" s="422"/>
      <c r="LHN562" s="423"/>
      <c r="LHO562" s="424"/>
      <c r="LHP562" s="424"/>
      <c r="LHQ562" s="424"/>
      <c r="LHR562" s="424"/>
      <c r="LHS562" s="424"/>
      <c r="LHT562" s="424"/>
      <c r="LHU562" s="421"/>
      <c r="LHV562" s="422"/>
      <c r="LHW562" s="422"/>
      <c r="LHX562" s="421"/>
      <c r="LHY562" s="422"/>
      <c r="LHZ562" s="423"/>
      <c r="LIA562" s="424"/>
      <c r="LIB562" s="424"/>
      <c r="LIC562" s="424"/>
      <c r="LID562" s="424"/>
      <c r="LIE562" s="424"/>
      <c r="LIF562" s="424"/>
      <c r="LIG562" s="421"/>
      <c r="LIH562" s="422"/>
      <c r="LII562" s="422"/>
      <c r="LIJ562" s="421"/>
      <c r="LIK562" s="422"/>
      <c r="LIL562" s="423"/>
      <c r="LIM562" s="424"/>
      <c r="LIN562" s="424"/>
      <c r="LIO562" s="424"/>
      <c r="LIP562" s="424"/>
      <c r="LIQ562" s="424"/>
      <c r="LIR562" s="424"/>
      <c r="LIS562" s="421"/>
      <c r="LIT562" s="422"/>
      <c r="LIU562" s="422"/>
      <c r="LIV562" s="421"/>
      <c r="LIW562" s="422"/>
      <c r="LIX562" s="423"/>
      <c r="LIY562" s="424"/>
      <c r="LIZ562" s="424"/>
      <c r="LJA562" s="424"/>
      <c r="LJB562" s="424"/>
      <c r="LJC562" s="424"/>
      <c r="LJD562" s="424"/>
      <c r="LJE562" s="421"/>
      <c r="LJF562" s="422"/>
      <c r="LJG562" s="422"/>
      <c r="LJH562" s="421"/>
      <c r="LJI562" s="422"/>
      <c r="LJJ562" s="423"/>
      <c r="LJK562" s="424"/>
      <c r="LJL562" s="424"/>
      <c r="LJM562" s="424"/>
      <c r="LJN562" s="424"/>
      <c r="LJO562" s="424"/>
      <c r="LJP562" s="424"/>
      <c r="LJQ562" s="421"/>
      <c r="LJR562" s="422"/>
      <c r="LJS562" s="422"/>
      <c r="LJT562" s="421"/>
      <c r="LJU562" s="422"/>
      <c r="LJV562" s="423"/>
      <c r="LJW562" s="424"/>
      <c r="LJX562" s="424"/>
      <c r="LJY562" s="424"/>
      <c r="LJZ562" s="424"/>
      <c r="LKA562" s="424"/>
      <c r="LKB562" s="424"/>
      <c r="LKC562" s="421"/>
      <c r="LKD562" s="422"/>
      <c r="LKE562" s="422"/>
      <c r="LKF562" s="421"/>
      <c r="LKG562" s="422"/>
      <c r="LKH562" s="423"/>
      <c r="LKI562" s="424"/>
      <c r="LKJ562" s="424"/>
      <c r="LKK562" s="424"/>
      <c r="LKL562" s="424"/>
      <c r="LKM562" s="424"/>
      <c r="LKN562" s="424"/>
      <c r="LKO562" s="421"/>
      <c r="LKP562" s="422"/>
      <c r="LKQ562" s="422"/>
      <c r="LKR562" s="421"/>
      <c r="LKS562" s="422"/>
      <c r="LKT562" s="423"/>
      <c r="LKU562" s="424"/>
      <c r="LKV562" s="424"/>
      <c r="LKW562" s="424"/>
      <c r="LKX562" s="424"/>
      <c r="LKY562" s="424"/>
      <c r="LKZ562" s="424"/>
      <c r="LLA562" s="421"/>
      <c r="LLB562" s="422"/>
      <c r="LLC562" s="422"/>
      <c r="LLD562" s="421"/>
      <c r="LLE562" s="422"/>
      <c r="LLF562" s="423"/>
      <c r="LLG562" s="424"/>
      <c r="LLH562" s="424"/>
      <c r="LLI562" s="424"/>
      <c r="LLJ562" s="424"/>
      <c r="LLK562" s="424"/>
      <c r="LLL562" s="424"/>
      <c r="LLM562" s="421"/>
      <c r="LLN562" s="422"/>
      <c r="LLO562" s="422"/>
      <c r="LLP562" s="421"/>
      <c r="LLQ562" s="422"/>
      <c r="LLR562" s="423"/>
      <c r="LLS562" s="424"/>
      <c r="LLT562" s="424"/>
      <c r="LLU562" s="424"/>
      <c r="LLV562" s="424"/>
      <c r="LLW562" s="424"/>
      <c r="LLX562" s="424"/>
      <c r="LLY562" s="421"/>
      <c r="LLZ562" s="422"/>
      <c r="LMA562" s="422"/>
      <c r="LMB562" s="421"/>
      <c r="LMC562" s="422"/>
      <c r="LMD562" s="423"/>
      <c r="LME562" s="424"/>
      <c r="LMF562" s="424"/>
      <c r="LMG562" s="424"/>
      <c r="LMH562" s="424"/>
      <c r="LMI562" s="424"/>
      <c r="LMJ562" s="424"/>
      <c r="LMK562" s="421"/>
      <c r="LML562" s="422"/>
      <c r="LMM562" s="422"/>
      <c r="LMN562" s="421"/>
      <c r="LMO562" s="422"/>
      <c r="LMP562" s="423"/>
      <c r="LMQ562" s="424"/>
      <c r="LMR562" s="424"/>
      <c r="LMS562" s="424"/>
      <c r="LMT562" s="424"/>
      <c r="LMU562" s="424"/>
      <c r="LMV562" s="424"/>
      <c r="LMW562" s="421"/>
      <c r="LMX562" s="422"/>
      <c r="LMY562" s="422"/>
      <c r="LMZ562" s="421"/>
      <c r="LNA562" s="422"/>
      <c r="LNB562" s="423"/>
      <c r="LNC562" s="424"/>
      <c r="LND562" s="424"/>
      <c r="LNE562" s="424"/>
      <c r="LNF562" s="424"/>
      <c r="LNG562" s="424"/>
      <c r="LNH562" s="424"/>
      <c r="LNI562" s="421"/>
      <c r="LNJ562" s="422"/>
      <c r="LNK562" s="422"/>
      <c r="LNL562" s="421"/>
      <c r="LNM562" s="422"/>
      <c r="LNN562" s="423"/>
      <c r="LNO562" s="424"/>
      <c r="LNP562" s="424"/>
      <c r="LNQ562" s="424"/>
      <c r="LNR562" s="424"/>
      <c r="LNS562" s="424"/>
      <c r="LNT562" s="424"/>
      <c r="LNU562" s="421"/>
      <c r="LNV562" s="422"/>
      <c r="LNW562" s="422"/>
      <c r="LNX562" s="421"/>
      <c r="LNY562" s="422"/>
      <c r="LNZ562" s="423"/>
      <c r="LOA562" s="424"/>
      <c r="LOB562" s="424"/>
      <c r="LOC562" s="424"/>
      <c r="LOD562" s="424"/>
      <c r="LOE562" s="424"/>
      <c r="LOF562" s="424"/>
      <c r="LOG562" s="421"/>
      <c r="LOH562" s="422"/>
      <c r="LOI562" s="422"/>
      <c r="LOJ562" s="421"/>
      <c r="LOK562" s="422"/>
      <c r="LOL562" s="423"/>
      <c r="LOM562" s="424"/>
      <c r="LON562" s="424"/>
      <c r="LOO562" s="424"/>
      <c r="LOP562" s="424"/>
      <c r="LOQ562" s="424"/>
      <c r="LOR562" s="424"/>
      <c r="LOS562" s="421"/>
      <c r="LOT562" s="422"/>
      <c r="LOU562" s="422"/>
      <c r="LOV562" s="421"/>
      <c r="LOW562" s="422"/>
      <c r="LOX562" s="423"/>
      <c r="LOY562" s="424"/>
      <c r="LOZ562" s="424"/>
      <c r="LPA562" s="424"/>
      <c r="LPB562" s="424"/>
      <c r="LPC562" s="424"/>
      <c r="LPD562" s="424"/>
      <c r="LPE562" s="421"/>
      <c r="LPF562" s="422"/>
      <c r="LPG562" s="422"/>
      <c r="LPH562" s="421"/>
      <c r="LPI562" s="422"/>
      <c r="LPJ562" s="423"/>
      <c r="LPK562" s="424"/>
      <c r="LPL562" s="424"/>
      <c r="LPM562" s="424"/>
      <c r="LPN562" s="424"/>
      <c r="LPO562" s="424"/>
      <c r="LPP562" s="424"/>
      <c r="LPQ562" s="421"/>
      <c r="LPR562" s="422"/>
      <c r="LPS562" s="422"/>
      <c r="LPT562" s="421"/>
      <c r="LPU562" s="422"/>
      <c r="LPV562" s="423"/>
      <c r="LPW562" s="424"/>
      <c r="LPX562" s="424"/>
      <c r="LPY562" s="424"/>
      <c r="LPZ562" s="424"/>
      <c r="LQA562" s="424"/>
      <c r="LQB562" s="424"/>
      <c r="LQC562" s="421"/>
      <c r="LQD562" s="422"/>
      <c r="LQE562" s="422"/>
      <c r="LQF562" s="421"/>
      <c r="LQG562" s="422"/>
      <c r="LQH562" s="423"/>
      <c r="LQI562" s="424"/>
      <c r="LQJ562" s="424"/>
      <c r="LQK562" s="424"/>
      <c r="LQL562" s="424"/>
      <c r="LQM562" s="424"/>
      <c r="LQN562" s="424"/>
      <c r="LQO562" s="421"/>
      <c r="LQP562" s="422"/>
      <c r="LQQ562" s="422"/>
      <c r="LQR562" s="421"/>
      <c r="LQS562" s="422"/>
      <c r="LQT562" s="423"/>
      <c r="LQU562" s="424"/>
      <c r="LQV562" s="424"/>
      <c r="LQW562" s="424"/>
      <c r="LQX562" s="424"/>
      <c r="LQY562" s="424"/>
      <c r="LQZ562" s="424"/>
      <c r="LRA562" s="421"/>
      <c r="LRB562" s="422"/>
      <c r="LRC562" s="422"/>
      <c r="LRD562" s="421"/>
      <c r="LRE562" s="422"/>
      <c r="LRF562" s="423"/>
      <c r="LRG562" s="424"/>
      <c r="LRH562" s="424"/>
      <c r="LRI562" s="424"/>
      <c r="LRJ562" s="424"/>
      <c r="LRK562" s="424"/>
      <c r="LRL562" s="424"/>
      <c r="LRM562" s="421"/>
      <c r="LRN562" s="422"/>
      <c r="LRO562" s="422"/>
      <c r="LRP562" s="421"/>
      <c r="LRQ562" s="422"/>
      <c r="LRR562" s="423"/>
      <c r="LRS562" s="424"/>
      <c r="LRT562" s="424"/>
      <c r="LRU562" s="424"/>
      <c r="LRV562" s="424"/>
      <c r="LRW562" s="424"/>
      <c r="LRX562" s="424"/>
      <c r="LRY562" s="421"/>
      <c r="LRZ562" s="422"/>
      <c r="LSA562" s="422"/>
      <c r="LSB562" s="421"/>
      <c r="LSC562" s="422"/>
      <c r="LSD562" s="423"/>
      <c r="LSE562" s="424"/>
      <c r="LSF562" s="424"/>
      <c r="LSG562" s="424"/>
      <c r="LSH562" s="424"/>
      <c r="LSI562" s="424"/>
      <c r="LSJ562" s="424"/>
      <c r="LSK562" s="421"/>
      <c r="LSL562" s="422"/>
      <c r="LSM562" s="422"/>
      <c r="LSN562" s="421"/>
      <c r="LSO562" s="422"/>
      <c r="LSP562" s="423"/>
      <c r="LSQ562" s="424"/>
      <c r="LSR562" s="424"/>
      <c r="LSS562" s="424"/>
      <c r="LST562" s="424"/>
      <c r="LSU562" s="424"/>
      <c r="LSV562" s="424"/>
      <c r="LSW562" s="421"/>
      <c r="LSX562" s="422"/>
      <c r="LSY562" s="422"/>
      <c r="LSZ562" s="421"/>
      <c r="LTA562" s="422"/>
      <c r="LTB562" s="423"/>
      <c r="LTC562" s="424"/>
      <c r="LTD562" s="424"/>
      <c r="LTE562" s="424"/>
      <c r="LTF562" s="424"/>
      <c r="LTG562" s="424"/>
      <c r="LTH562" s="424"/>
      <c r="LTI562" s="421"/>
      <c r="LTJ562" s="422"/>
      <c r="LTK562" s="422"/>
      <c r="LTL562" s="421"/>
      <c r="LTM562" s="422"/>
      <c r="LTN562" s="423"/>
      <c r="LTO562" s="424"/>
      <c r="LTP562" s="424"/>
      <c r="LTQ562" s="424"/>
      <c r="LTR562" s="424"/>
      <c r="LTS562" s="424"/>
      <c r="LTT562" s="424"/>
      <c r="LTU562" s="421"/>
      <c r="LTV562" s="422"/>
      <c r="LTW562" s="422"/>
      <c r="LTX562" s="421"/>
      <c r="LTY562" s="422"/>
      <c r="LTZ562" s="423"/>
      <c r="LUA562" s="424"/>
      <c r="LUB562" s="424"/>
      <c r="LUC562" s="424"/>
      <c r="LUD562" s="424"/>
      <c r="LUE562" s="424"/>
      <c r="LUF562" s="424"/>
      <c r="LUG562" s="421"/>
      <c r="LUH562" s="422"/>
      <c r="LUI562" s="422"/>
      <c r="LUJ562" s="421"/>
      <c r="LUK562" s="422"/>
      <c r="LUL562" s="423"/>
      <c r="LUM562" s="424"/>
      <c r="LUN562" s="424"/>
      <c r="LUO562" s="424"/>
      <c r="LUP562" s="424"/>
      <c r="LUQ562" s="424"/>
      <c r="LUR562" s="424"/>
      <c r="LUS562" s="421"/>
      <c r="LUT562" s="422"/>
      <c r="LUU562" s="422"/>
      <c r="LUV562" s="421"/>
      <c r="LUW562" s="422"/>
      <c r="LUX562" s="423"/>
      <c r="LUY562" s="424"/>
      <c r="LUZ562" s="424"/>
      <c r="LVA562" s="424"/>
      <c r="LVB562" s="424"/>
      <c r="LVC562" s="424"/>
      <c r="LVD562" s="424"/>
      <c r="LVE562" s="421"/>
      <c r="LVF562" s="422"/>
      <c r="LVG562" s="422"/>
      <c r="LVH562" s="421"/>
      <c r="LVI562" s="422"/>
      <c r="LVJ562" s="423"/>
      <c r="LVK562" s="424"/>
      <c r="LVL562" s="424"/>
      <c r="LVM562" s="424"/>
      <c r="LVN562" s="424"/>
      <c r="LVO562" s="424"/>
      <c r="LVP562" s="424"/>
      <c r="LVQ562" s="421"/>
      <c r="LVR562" s="422"/>
      <c r="LVS562" s="422"/>
      <c r="LVT562" s="421"/>
      <c r="LVU562" s="422"/>
      <c r="LVV562" s="423"/>
      <c r="LVW562" s="424"/>
      <c r="LVX562" s="424"/>
      <c r="LVY562" s="424"/>
      <c r="LVZ562" s="424"/>
      <c r="LWA562" s="424"/>
      <c r="LWB562" s="424"/>
      <c r="LWC562" s="421"/>
      <c r="LWD562" s="422"/>
      <c r="LWE562" s="422"/>
      <c r="LWF562" s="421"/>
      <c r="LWG562" s="422"/>
      <c r="LWH562" s="423"/>
      <c r="LWI562" s="424"/>
      <c r="LWJ562" s="424"/>
      <c r="LWK562" s="424"/>
      <c r="LWL562" s="424"/>
      <c r="LWM562" s="424"/>
      <c r="LWN562" s="424"/>
      <c r="LWO562" s="421"/>
      <c r="LWP562" s="422"/>
      <c r="LWQ562" s="422"/>
      <c r="LWR562" s="421"/>
      <c r="LWS562" s="422"/>
      <c r="LWT562" s="423"/>
      <c r="LWU562" s="424"/>
      <c r="LWV562" s="424"/>
      <c r="LWW562" s="424"/>
      <c r="LWX562" s="424"/>
      <c r="LWY562" s="424"/>
      <c r="LWZ562" s="424"/>
      <c r="LXA562" s="421"/>
      <c r="LXB562" s="422"/>
      <c r="LXC562" s="422"/>
      <c r="LXD562" s="421"/>
      <c r="LXE562" s="422"/>
      <c r="LXF562" s="423"/>
      <c r="LXG562" s="424"/>
      <c r="LXH562" s="424"/>
      <c r="LXI562" s="424"/>
      <c r="LXJ562" s="424"/>
      <c r="LXK562" s="424"/>
      <c r="LXL562" s="424"/>
      <c r="LXM562" s="421"/>
      <c r="LXN562" s="422"/>
      <c r="LXO562" s="422"/>
      <c r="LXP562" s="421"/>
      <c r="LXQ562" s="422"/>
      <c r="LXR562" s="423"/>
      <c r="LXS562" s="424"/>
      <c r="LXT562" s="424"/>
      <c r="LXU562" s="424"/>
      <c r="LXV562" s="424"/>
      <c r="LXW562" s="424"/>
      <c r="LXX562" s="424"/>
      <c r="LXY562" s="421"/>
      <c r="LXZ562" s="422"/>
      <c r="LYA562" s="422"/>
      <c r="LYB562" s="421"/>
      <c r="LYC562" s="422"/>
      <c r="LYD562" s="423"/>
      <c r="LYE562" s="424"/>
      <c r="LYF562" s="424"/>
      <c r="LYG562" s="424"/>
      <c r="LYH562" s="424"/>
      <c r="LYI562" s="424"/>
      <c r="LYJ562" s="424"/>
      <c r="LYK562" s="421"/>
      <c r="LYL562" s="422"/>
      <c r="LYM562" s="422"/>
      <c r="LYN562" s="421"/>
      <c r="LYO562" s="422"/>
      <c r="LYP562" s="423"/>
      <c r="LYQ562" s="424"/>
      <c r="LYR562" s="424"/>
      <c r="LYS562" s="424"/>
      <c r="LYT562" s="424"/>
      <c r="LYU562" s="424"/>
      <c r="LYV562" s="424"/>
      <c r="LYW562" s="421"/>
      <c r="LYX562" s="422"/>
      <c r="LYY562" s="422"/>
      <c r="LYZ562" s="421"/>
      <c r="LZA562" s="422"/>
      <c r="LZB562" s="423"/>
      <c r="LZC562" s="424"/>
      <c r="LZD562" s="424"/>
      <c r="LZE562" s="424"/>
      <c r="LZF562" s="424"/>
      <c r="LZG562" s="424"/>
      <c r="LZH562" s="424"/>
      <c r="LZI562" s="421"/>
      <c r="LZJ562" s="422"/>
      <c r="LZK562" s="422"/>
      <c r="LZL562" s="421"/>
      <c r="LZM562" s="422"/>
      <c r="LZN562" s="423"/>
      <c r="LZO562" s="424"/>
      <c r="LZP562" s="424"/>
      <c r="LZQ562" s="424"/>
      <c r="LZR562" s="424"/>
      <c r="LZS562" s="424"/>
      <c r="LZT562" s="424"/>
      <c r="LZU562" s="421"/>
      <c r="LZV562" s="422"/>
      <c r="LZW562" s="422"/>
      <c r="LZX562" s="421"/>
      <c r="LZY562" s="422"/>
      <c r="LZZ562" s="423"/>
      <c r="MAA562" s="424"/>
      <c r="MAB562" s="424"/>
      <c r="MAC562" s="424"/>
      <c r="MAD562" s="424"/>
      <c r="MAE562" s="424"/>
      <c r="MAF562" s="424"/>
      <c r="MAG562" s="421"/>
      <c r="MAH562" s="422"/>
      <c r="MAI562" s="422"/>
      <c r="MAJ562" s="421"/>
      <c r="MAK562" s="422"/>
      <c r="MAL562" s="423"/>
      <c r="MAM562" s="424"/>
      <c r="MAN562" s="424"/>
      <c r="MAO562" s="424"/>
      <c r="MAP562" s="424"/>
      <c r="MAQ562" s="424"/>
      <c r="MAR562" s="424"/>
      <c r="MAS562" s="421"/>
      <c r="MAT562" s="422"/>
      <c r="MAU562" s="422"/>
      <c r="MAV562" s="421"/>
      <c r="MAW562" s="422"/>
      <c r="MAX562" s="423"/>
      <c r="MAY562" s="424"/>
      <c r="MAZ562" s="424"/>
      <c r="MBA562" s="424"/>
      <c r="MBB562" s="424"/>
      <c r="MBC562" s="424"/>
      <c r="MBD562" s="424"/>
      <c r="MBE562" s="421"/>
      <c r="MBF562" s="422"/>
      <c r="MBG562" s="422"/>
      <c r="MBH562" s="421"/>
      <c r="MBI562" s="422"/>
      <c r="MBJ562" s="423"/>
      <c r="MBK562" s="424"/>
      <c r="MBL562" s="424"/>
      <c r="MBM562" s="424"/>
      <c r="MBN562" s="424"/>
      <c r="MBO562" s="424"/>
      <c r="MBP562" s="424"/>
      <c r="MBQ562" s="421"/>
      <c r="MBR562" s="422"/>
      <c r="MBS562" s="422"/>
      <c r="MBT562" s="421"/>
      <c r="MBU562" s="422"/>
      <c r="MBV562" s="423"/>
      <c r="MBW562" s="424"/>
      <c r="MBX562" s="424"/>
      <c r="MBY562" s="424"/>
      <c r="MBZ562" s="424"/>
      <c r="MCA562" s="424"/>
      <c r="MCB562" s="424"/>
      <c r="MCC562" s="421"/>
      <c r="MCD562" s="422"/>
      <c r="MCE562" s="422"/>
      <c r="MCF562" s="421"/>
      <c r="MCG562" s="422"/>
      <c r="MCH562" s="423"/>
      <c r="MCI562" s="424"/>
      <c r="MCJ562" s="424"/>
      <c r="MCK562" s="424"/>
      <c r="MCL562" s="424"/>
      <c r="MCM562" s="424"/>
      <c r="MCN562" s="424"/>
      <c r="MCO562" s="421"/>
      <c r="MCP562" s="422"/>
      <c r="MCQ562" s="422"/>
      <c r="MCR562" s="421"/>
      <c r="MCS562" s="422"/>
      <c r="MCT562" s="423"/>
      <c r="MCU562" s="424"/>
      <c r="MCV562" s="424"/>
      <c r="MCW562" s="424"/>
      <c r="MCX562" s="424"/>
      <c r="MCY562" s="424"/>
      <c r="MCZ562" s="424"/>
      <c r="MDA562" s="421"/>
      <c r="MDB562" s="422"/>
      <c r="MDC562" s="422"/>
      <c r="MDD562" s="421"/>
      <c r="MDE562" s="422"/>
      <c r="MDF562" s="423"/>
      <c r="MDG562" s="424"/>
      <c r="MDH562" s="424"/>
      <c r="MDI562" s="424"/>
      <c r="MDJ562" s="424"/>
      <c r="MDK562" s="424"/>
      <c r="MDL562" s="424"/>
      <c r="MDM562" s="421"/>
      <c r="MDN562" s="422"/>
      <c r="MDO562" s="422"/>
      <c r="MDP562" s="421"/>
      <c r="MDQ562" s="422"/>
      <c r="MDR562" s="423"/>
      <c r="MDS562" s="424"/>
      <c r="MDT562" s="424"/>
      <c r="MDU562" s="424"/>
      <c r="MDV562" s="424"/>
      <c r="MDW562" s="424"/>
      <c r="MDX562" s="424"/>
      <c r="MDY562" s="421"/>
      <c r="MDZ562" s="422"/>
      <c r="MEA562" s="422"/>
      <c r="MEB562" s="421"/>
      <c r="MEC562" s="422"/>
      <c r="MED562" s="423"/>
      <c r="MEE562" s="424"/>
      <c r="MEF562" s="424"/>
      <c r="MEG562" s="424"/>
      <c r="MEH562" s="424"/>
      <c r="MEI562" s="424"/>
      <c r="MEJ562" s="424"/>
      <c r="MEK562" s="421"/>
      <c r="MEL562" s="422"/>
      <c r="MEM562" s="422"/>
      <c r="MEN562" s="421"/>
      <c r="MEO562" s="422"/>
      <c r="MEP562" s="423"/>
      <c r="MEQ562" s="424"/>
      <c r="MER562" s="424"/>
      <c r="MES562" s="424"/>
      <c r="MET562" s="424"/>
      <c r="MEU562" s="424"/>
      <c r="MEV562" s="424"/>
      <c r="MEW562" s="421"/>
      <c r="MEX562" s="422"/>
      <c r="MEY562" s="422"/>
      <c r="MEZ562" s="421"/>
      <c r="MFA562" s="422"/>
      <c r="MFB562" s="423"/>
      <c r="MFC562" s="424"/>
      <c r="MFD562" s="424"/>
      <c r="MFE562" s="424"/>
      <c r="MFF562" s="424"/>
      <c r="MFG562" s="424"/>
      <c r="MFH562" s="424"/>
      <c r="MFI562" s="421"/>
      <c r="MFJ562" s="422"/>
      <c r="MFK562" s="422"/>
      <c r="MFL562" s="421"/>
      <c r="MFM562" s="422"/>
      <c r="MFN562" s="423"/>
      <c r="MFO562" s="424"/>
      <c r="MFP562" s="424"/>
      <c r="MFQ562" s="424"/>
      <c r="MFR562" s="424"/>
      <c r="MFS562" s="424"/>
      <c r="MFT562" s="424"/>
      <c r="MFU562" s="421"/>
      <c r="MFV562" s="422"/>
      <c r="MFW562" s="422"/>
      <c r="MFX562" s="421"/>
      <c r="MFY562" s="422"/>
      <c r="MFZ562" s="423"/>
      <c r="MGA562" s="424"/>
      <c r="MGB562" s="424"/>
      <c r="MGC562" s="424"/>
      <c r="MGD562" s="424"/>
      <c r="MGE562" s="424"/>
      <c r="MGF562" s="424"/>
      <c r="MGG562" s="421"/>
      <c r="MGH562" s="422"/>
      <c r="MGI562" s="422"/>
      <c r="MGJ562" s="421"/>
      <c r="MGK562" s="422"/>
      <c r="MGL562" s="423"/>
      <c r="MGM562" s="424"/>
      <c r="MGN562" s="424"/>
      <c r="MGO562" s="424"/>
      <c r="MGP562" s="424"/>
      <c r="MGQ562" s="424"/>
      <c r="MGR562" s="424"/>
      <c r="MGS562" s="421"/>
      <c r="MGT562" s="422"/>
      <c r="MGU562" s="422"/>
      <c r="MGV562" s="421"/>
      <c r="MGW562" s="422"/>
      <c r="MGX562" s="423"/>
      <c r="MGY562" s="424"/>
      <c r="MGZ562" s="424"/>
      <c r="MHA562" s="424"/>
      <c r="MHB562" s="424"/>
      <c r="MHC562" s="424"/>
      <c r="MHD562" s="424"/>
      <c r="MHE562" s="421"/>
      <c r="MHF562" s="422"/>
      <c r="MHG562" s="422"/>
      <c r="MHH562" s="421"/>
      <c r="MHI562" s="422"/>
      <c r="MHJ562" s="423"/>
      <c r="MHK562" s="424"/>
      <c r="MHL562" s="424"/>
      <c r="MHM562" s="424"/>
      <c r="MHN562" s="424"/>
      <c r="MHO562" s="424"/>
      <c r="MHP562" s="424"/>
      <c r="MHQ562" s="421"/>
      <c r="MHR562" s="422"/>
      <c r="MHS562" s="422"/>
      <c r="MHT562" s="421"/>
      <c r="MHU562" s="422"/>
      <c r="MHV562" s="423"/>
      <c r="MHW562" s="424"/>
      <c r="MHX562" s="424"/>
      <c r="MHY562" s="424"/>
      <c r="MHZ562" s="424"/>
      <c r="MIA562" s="424"/>
      <c r="MIB562" s="424"/>
      <c r="MIC562" s="421"/>
      <c r="MID562" s="422"/>
      <c r="MIE562" s="422"/>
      <c r="MIF562" s="421"/>
      <c r="MIG562" s="422"/>
      <c r="MIH562" s="423"/>
      <c r="MII562" s="424"/>
      <c r="MIJ562" s="424"/>
      <c r="MIK562" s="424"/>
      <c r="MIL562" s="424"/>
      <c r="MIM562" s="424"/>
      <c r="MIN562" s="424"/>
      <c r="MIO562" s="421"/>
      <c r="MIP562" s="422"/>
      <c r="MIQ562" s="422"/>
      <c r="MIR562" s="421"/>
      <c r="MIS562" s="422"/>
      <c r="MIT562" s="423"/>
      <c r="MIU562" s="424"/>
      <c r="MIV562" s="424"/>
      <c r="MIW562" s="424"/>
      <c r="MIX562" s="424"/>
      <c r="MIY562" s="424"/>
      <c r="MIZ562" s="424"/>
      <c r="MJA562" s="421"/>
      <c r="MJB562" s="422"/>
      <c r="MJC562" s="422"/>
      <c r="MJD562" s="421"/>
      <c r="MJE562" s="422"/>
      <c r="MJF562" s="423"/>
      <c r="MJG562" s="424"/>
      <c r="MJH562" s="424"/>
      <c r="MJI562" s="424"/>
      <c r="MJJ562" s="424"/>
      <c r="MJK562" s="424"/>
      <c r="MJL562" s="424"/>
      <c r="MJM562" s="421"/>
      <c r="MJN562" s="422"/>
      <c r="MJO562" s="422"/>
      <c r="MJP562" s="421"/>
      <c r="MJQ562" s="422"/>
      <c r="MJR562" s="423"/>
      <c r="MJS562" s="424"/>
      <c r="MJT562" s="424"/>
      <c r="MJU562" s="424"/>
      <c r="MJV562" s="424"/>
      <c r="MJW562" s="424"/>
      <c r="MJX562" s="424"/>
      <c r="MJY562" s="421"/>
      <c r="MJZ562" s="422"/>
      <c r="MKA562" s="422"/>
      <c r="MKB562" s="421"/>
      <c r="MKC562" s="422"/>
      <c r="MKD562" s="423"/>
      <c r="MKE562" s="424"/>
      <c r="MKF562" s="424"/>
      <c r="MKG562" s="424"/>
      <c r="MKH562" s="424"/>
      <c r="MKI562" s="424"/>
      <c r="MKJ562" s="424"/>
      <c r="MKK562" s="421"/>
      <c r="MKL562" s="422"/>
      <c r="MKM562" s="422"/>
      <c r="MKN562" s="421"/>
      <c r="MKO562" s="422"/>
      <c r="MKP562" s="423"/>
      <c r="MKQ562" s="424"/>
      <c r="MKR562" s="424"/>
      <c r="MKS562" s="424"/>
      <c r="MKT562" s="424"/>
      <c r="MKU562" s="424"/>
      <c r="MKV562" s="424"/>
      <c r="MKW562" s="421"/>
      <c r="MKX562" s="422"/>
      <c r="MKY562" s="422"/>
      <c r="MKZ562" s="421"/>
      <c r="MLA562" s="422"/>
      <c r="MLB562" s="423"/>
      <c r="MLC562" s="424"/>
      <c r="MLD562" s="424"/>
      <c r="MLE562" s="424"/>
      <c r="MLF562" s="424"/>
      <c r="MLG562" s="424"/>
      <c r="MLH562" s="424"/>
      <c r="MLI562" s="421"/>
      <c r="MLJ562" s="422"/>
      <c r="MLK562" s="422"/>
      <c r="MLL562" s="421"/>
      <c r="MLM562" s="422"/>
      <c r="MLN562" s="423"/>
      <c r="MLO562" s="424"/>
      <c r="MLP562" s="424"/>
      <c r="MLQ562" s="424"/>
      <c r="MLR562" s="424"/>
      <c r="MLS562" s="424"/>
      <c r="MLT562" s="424"/>
      <c r="MLU562" s="421"/>
      <c r="MLV562" s="422"/>
      <c r="MLW562" s="422"/>
      <c r="MLX562" s="421"/>
      <c r="MLY562" s="422"/>
      <c r="MLZ562" s="423"/>
      <c r="MMA562" s="424"/>
      <c r="MMB562" s="424"/>
      <c r="MMC562" s="424"/>
      <c r="MMD562" s="424"/>
      <c r="MME562" s="424"/>
      <c r="MMF562" s="424"/>
      <c r="MMG562" s="421"/>
      <c r="MMH562" s="422"/>
      <c r="MMI562" s="422"/>
      <c r="MMJ562" s="421"/>
      <c r="MMK562" s="422"/>
      <c r="MML562" s="423"/>
      <c r="MMM562" s="424"/>
      <c r="MMN562" s="424"/>
      <c r="MMO562" s="424"/>
      <c r="MMP562" s="424"/>
      <c r="MMQ562" s="424"/>
      <c r="MMR562" s="424"/>
      <c r="MMS562" s="421"/>
      <c r="MMT562" s="422"/>
      <c r="MMU562" s="422"/>
      <c r="MMV562" s="421"/>
      <c r="MMW562" s="422"/>
      <c r="MMX562" s="423"/>
      <c r="MMY562" s="424"/>
      <c r="MMZ562" s="424"/>
      <c r="MNA562" s="424"/>
      <c r="MNB562" s="424"/>
      <c r="MNC562" s="424"/>
      <c r="MND562" s="424"/>
      <c r="MNE562" s="421"/>
      <c r="MNF562" s="422"/>
      <c r="MNG562" s="422"/>
      <c r="MNH562" s="421"/>
      <c r="MNI562" s="422"/>
      <c r="MNJ562" s="423"/>
      <c r="MNK562" s="424"/>
      <c r="MNL562" s="424"/>
      <c r="MNM562" s="424"/>
      <c r="MNN562" s="424"/>
      <c r="MNO562" s="424"/>
      <c r="MNP562" s="424"/>
      <c r="MNQ562" s="421"/>
      <c r="MNR562" s="422"/>
      <c r="MNS562" s="422"/>
      <c r="MNT562" s="421"/>
      <c r="MNU562" s="422"/>
      <c r="MNV562" s="423"/>
      <c r="MNW562" s="424"/>
      <c r="MNX562" s="424"/>
      <c r="MNY562" s="424"/>
      <c r="MNZ562" s="424"/>
      <c r="MOA562" s="424"/>
      <c r="MOB562" s="424"/>
      <c r="MOC562" s="421"/>
      <c r="MOD562" s="422"/>
      <c r="MOE562" s="422"/>
      <c r="MOF562" s="421"/>
      <c r="MOG562" s="422"/>
      <c r="MOH562" s="423"/>
      <c r="MOI562" s="424"/>
      <c r="MOJ562" s="424"/>
      <c r="MOK562" s="424"/>
      <c r="MOL562" s="424"/>
      <c r="MOM562" s="424"/>
      <c r="MON562" s="424"/>
      <c r="MOO562" s="421"/>
      <c r="MOP562" s="422"/>
      <c r="MOQ562" s="422"/>
      <c r="MOR562" s="421"/>
      <c r="MOS562" s="422"/>
      <c r="MOT562" s="423"/>
      <c r="MOU562" s="424"/>
      <c r="MOV562" s="424"/>
      <c r="MOW562" s="424"/>
      <c r="MOX562" s="424"/>
      <c r="MOY562" s="424"/>
      <c r="MOZ562" s="424"/>
      <c r="MPA562" s="421"/>
      <c r="MPB562" s="422"/>
      <c r="MPC562" s="422"/>
      <c r="MPD562" s="421"/>
      <c r="MPE562" s="422"/>
      <c r="MPF562" s="423"/>
      <c r="MPG562" s="424"/>
      <c r="MPH562" s="424"/>
      <c r="MPI562" s="424"/>
      <c r="MPJ562" s="424"/>
      <c r="MPK562" s="424"/>
      <c r="MPL562" s="424"/>
      <c r="MPM562" s="421"/>
      <c r="MPN562" s="422"/>
      <c r="MPO562" s="422"/>
      <c r="MPP562" s="421"/>
      <c r="MPQ562" s="422"/>
      <c r="MPR562" s="423"/>
      <c r="MPS562" s="424"/>
      <c r="MPT562" s="424"/>
      <c r="MPU562" s="424"/>
      <c r="MPV562" s="424"/>
      <c r="MPW562" s="424"/>
      <c r="MPX562" s="424"/>
      <c r="MPY562" s="421"/>
      <c r="MPZ562" s="422"/>
      <c r="MQA562" s="422"/>
      <c r="MQB562" s="421"/>
      <c r="MQC562" s="422"/>
      <c r="MQD562" s="423"/>
      <c r="MQE562" s="424"/>
      <c r="MQF562" s="424"/>
      <c r="MQG562" s="424"/>
      <c r="MQH562" s="424"/>
      <c r="MQI562" s="424"/>
      <c r="MQJ562" s="424"/>
      <c r="MQK562" s="421"/>
      <c r="MQL562" s="422"/>
      <c r="MQM562" s="422"/>
      <c r="MQN562" s="421"/>
      <c r="MQO562" s="422"/>
      <c r="MQP562" s="423"/>
      <c r="MQQ562" s="424"/>
      <c r="MQR562" s="424"/>
      <c r="MQS562" s="424"/>
      <c r="MQT562" s="424"/>
      <c r="MQU562" s="424"/>
      <c r="MQV562" s="424"/>
      <c r="MQW562" s="421"/>
      <c r="MQX562" s="422"/>
      <c r="MQY562" s="422"/>
      <c r="MQZ562" s="421"/>
      <c r="MRA562" s="422"/>
      <c r="MRB562" s="423"/>
      <c r="MRC562" s="424"/>
      <c r="MRD562" s="424"/>
      <c r="MRE562" s="424"/>
      <c r="MRF562" s="424"/>
      <c r="MRG562" s="424"/>
      <c r="MRH562" s="424"/>
      <c r="MRI562" s="421"/>
      <c r="MRJ562" s="422"/>
      <c r="MRK562" s="422"/>
      <c r="MRL562" s="421"/>
      <c r="MRM562" s="422"/>
      <c r="MRN562" s="423"/>
      <c r="MRO562" s="424"/>
      <c r="MRP562" s="424"/>
      <c r="MRQ562" s="424"/>
      <c r="MRR562" s="424"/>
      <c r="MRS562" s="424"/>
      <c r="MRT562" s="424"/>
      <c r="MRU562" s="421"/>
      <c r="MRV562" s="422"/>
      <c r="MRW562" s="422"/>
      <c r="MRX562" s="421"/>
      <c r="MRY562" s="422"/>
      <c r="MRZ562" s="423"/>
      <c r="MSA562" s="424"/>
      <c r="MSB562" s="424"/>
      <c r="MSC562" s="424"/>
      <c r="MSD562" s="424"/>
      <c r="MSE562" s="424"/>
      <c r="MSF562" s="424"/>
      <c r="MSG562" s="421"/>
      <c r="MSH562" s="422"/>
      <c r="MSI562" s="422"/>
      <c r="MSJ562" s="421"/>
      <c r="MSK562" s="422"/>
      <c r="MSL562" s="423"/>
      <c r="MSM562" s="424"/>
      <c r="MSN562" s="424"/>
      <c r="MSO562" s="424"/>
      <c r="MSP562" s="424"/>
      <c r="MSQ562" s="424"/>
      <c r="MSR562" s="424"/>
      <c r="MSS562" s="421"/>
      <c r="MST562" s="422"/>
      <c r="MSU562" s="422"/>
      <c r="MSV562" s="421"/>
      <c r="MSW562" s="422"/>
      <c r="MSX562" s="423"/>
      <c r="MSY562" s="424"/>
      <c r="MSZ562" s="424"/>
      <c r="MTA562" s="424"/>
      <c r="MTB562" s="424"/>
      <c r="MTC562" s="424"/>
      <c r="MTD562" s="424"/>
      <c r="MTE562" s="421"/>
      <c r="MTF562" s="422"/>
      <c r="MTG562" s="422"/>
      <c r="MTH562" s="421"/>
      <c r="MTI562" s="422"/>
      <c r="MTJ562" s="423"/>
      <c r="MTK562" s="424"/>
      <c r="MTL562" s="424"/>
      <c r="MTM562" s="424"/>
      <c r="MTN562" s="424"/>
      <c r="MTO562" s="424"/>
      <c r="MTP562" s="424"/>
      <c r="MTQ562" s="421"/>
      <c r="MTR562" s="422"/>
      <c r="MTS562" s="422"/>
      <c r="MTT562" s="421"/>
      <c r="MTU562" s="422"/>
      <c r="MTV562" s="423"/>
      <c r="MTW562" s="424"/>
      <c r="MTX562" s="424"/>
      <c r="MTY562" s="424"/>
      <c r="MTZ562" s="424"/>
      <c r="MUA562" s="424"/>
      <c r="MUB562" s="424"/>
      <c r="MUC562" s="421"/>
      <c r="MUD562" s="422"/>
      <c r="MUE562" s="422"/>
      <c r="MUF562" s="421"/>
      <c r="MUG562" s="422"/>
      <c r="MUH562" s="423"/>
      <c r="MUI562" s="424"/>
      <c r="MUJ562" s="424"/>
      <c r="MUK562" s="424"/>
      <c r="MUL562" s="424"/>
      <c r="MUM562" s="424"/>
      <c r="MUN562" s="424"/>
      <c r="MUO562" s="421"/>
      <c r="MUP562" s="422"/>
      <c r="MUQ562" s="422"/>
      <c r="MUR562" s="421"/>
      <c r="MUS562" s="422"/>
      <c r="MUT562" s="423"/>
      <c r="MUU562" s="424"/>
      <c r="MUV562" s="424"/>
      <c r="MUW562" s="424"/>
      <c r="MUX562" s="424"/>
      <c r="MUY562" s="424"/>
      <c r="MUZ562" s="424"/>
      <c r="MVA562" s="421"/>
      <c r="MVB562" s="422"/>
      <c r="MVC562" s="422"/>
      <c r="MVD562" s="421"/>
      <c r="MVE562" s="422"/>
      <c r="MVF562" s="423"/>
      <c r="MVG562" s="424"/>
      <c r="MVH562" s="424"/>
      <c r="MVI562" s="424"/>
      <c r="MVJ562" s="424"/>
      <c r="MVK562" s="424"/>
      <c r="MVL562" s="424"/>
      <c r="MVM562" s="421"/>
      <c r="MVN562" s="422"/>
      <c r="MVO562" s="422"/>
      <c r="MVP562" s="421"/>
      <c r="MVQ562" s="422"/>
      <c r="MVR562" s="423"/>
      <c r="MVS562" s="424"/>
      <c r="MVT562" s="424"/>
      <c r="MVU562" s="424"/>
      <c r="MVV562" s="424"/>
      <c r="MVW562" s="424"/>
      <c r="MVX562" s="424"/>
      <c r="MVY562" s="421"/>
      <c r="MVZ562" s="422"/>
      <c r="MWA562" s="422"/>
      <c r="MWB562" s="421"/>
      <c r="MWC562" s="422"/>
      <c r="MWD562" s="423"/>
      <c r="MWE562" s="424"/>
      <c r="MWF562" s="424"/>
      <c r="MWG562" s="424"/>
      <c r="MWH562" s="424"/>
      <c r="MWI562" s="424"/>
      <c r="MWJ562" s="424"/>
      <c r="MWK562" s="421"/>
      <c r="MWL562" s="422"/>
      <c r="MWM562" s="422"/>
      <c r="MWN562" s="421"/>
      <c r="MWO562" s="422"/>
      <c r="MWP562" s="423"/>
      <c r="MWQ562" s="424"/>
      <c r="MWR562" s="424"/>
      <c r="MWS562" s="424"/>
      <c r="MWT562" s="424"/>
      <c r="MWU562" s="424"/>
      <c r="MWV562" s="424"/>
      <c r="MWW562" s="421"/>
      <c r="MWX562" s="422"/>
      <c r="MWY562" s="422"/>
      <c r="MWZ562" s="421"/>
      <c r="MXA562" s="422"/>
      <c r="MXB562" s="423"/>
      <c r="MXC562" s="424"/>
      <c r="MXD562" s="424"/>
      <c r="MXE562" s="424"/>
      <c r="MXF562" s="424"/>
      <c r="MXG562" s="424"/>
      <c r="MXH562" s="424"/>
      <c r="MXI562" s="421"/>
      <c r="MXJ562" s="422"/>
      <c r="MXK562" s="422"/>
      <c r="MXL562" s="421"/>
      <c r="MXM562" s="422"/>
      <c r="MXN562" s="423"/>
      <c r="MXO562" s="424"/>
      <c r="MXP562" s="424"/>
      <c r="MXQ562" s="424"/>
      <c r="MXR562" s="424"/>
      <c r="MXS562" s="424"/>
      <c r="MXT562" s="424"/>
      <c r="MXU562" s="421"/>
      <c r="MXV562" s="422"/>
      <c r="MXW562" s="422"/>
      <c r="MXX562" s="421"/>
      <c r="MXY562" s="422"/>
      <c r="MXZ562" s="423"/>
      <c r="MYA562" s="424"/>
      <c r="MYB562" s="424"/>
      <c r="MYC562" s="424"/>
      <c r="MYD562" s="424"/>
      <c r="MYE562" s="424"/>
      <c r="MYF562" s="424"/>
      <c r="MYG562" s="421"/>
      <c r="MYH562" s="422"/>
      <c r="MYI562" s="422"/>
      <c r="MYJ562" s="421"/>
      <c r="MYK562" s="422"/>
      <c r="MYL562" s="423"/>
      <c r="MYM562" s="424"/>
      <c r="MYN562" s="424"/>
      <c r="MYO562" s="424"/>
      <c r="MYP562" s="424"/>
      <c r="MYQ562" s="424"/>
      <c r="MYR562" s="424"/>
      <c r="MYS562" s="421"/>
      <c r="MYT562" s="422"/>
      <c r="MYU562" s="422"/>
      <c r="MYV562" s="421"/>
      <c r="MYW562" s="422"/>
      <c r="MYX562" s="423"/>
      <c r="MYY562" s="424"/>
      <c r="MYZ562" s="424"/>
      <c r="MZA562" s="424"/>
      <c r="MZB562" s="424"/>
      <c r="MZC562" s="424"/>
      <c r="MZD562" s="424"/>
      <c r="MZE562" s="421"/>
      <c r="MZF562" s="422"/>
      <c r="MZG562" s="422"/>
      <c r="MZH562" s="421"/>
      <c r="MZI562" s="422"/>
      <c r="MZJ562" s="423"/>
      <c r="MZK562" s="424"/>
      <c r="MZL562" s="424"/>
      <c r="MZM562" s="424"/>
      <c r="MZN562" s="424"/>
      <c r="MZO562" s="424"/>
      <c r="MZP562" s="424"/>
      <c r="MZQ562" s="421"/>
      <c r="MZR562" s="422"/>
      <c r="MZS562" s="422"/>
      <c r="MZT562" s="421"/>
      <c r="MZU562" s="422"/>
      <c r="MZV562" s="423"/>
      <c r="MZW562" s="424"/>
      <c r="MZX562" s="424"/>
      <c r="MZY562" s="424"/>
      <c r="MZZ562" s="424"/>
      <c r="NAA562" s="424"/>
      <c r="NAB562" s="424"/>
      <c r="NAC562" s="421"/>
      <c r="NAD562" s="422"/>
      <c r="NAE562" s="422"/>
      <c r="NAF562" s="421"/>
      <c r="NAG562" s="422"/>
      <c r="NAH562" s="423"/>
      <c r="NAI562" s="424"/>
      <c r="NAJ562" s="424"/>
      <c r="NAK562" s="424"/>
      <c r="NAL562" s="424"/>
      <c r="NAM562" s="424"/>
      <c r="NAN562" s="424"/>
      <c r="NAO562" s="421"/>
      <c r="NAP562" s="422"/>
      <c r="NAQ562" s="422"/>
      <c r="NAR562" s="421"/>
      <c r="NAS562" s="422"/>
      <c r="NAT562" s="423"/>
      <c r="NAU562" s="424"/>
      <c r="NAV562" s="424"/>
      <c r="NAW562" s="424"/>
      <c r="NAX562" s="424"/>
      <c r="NAY562" s="424"/>
      <c r="NAZ562" s="424"/>
      <c r="NBA562" s="421"/>
      <c r="NBB562" s="422"/>
      <c r="NBC562" s="422"/>
      <c r="NBD562" s="421"/>
      <c r="NBE562" s="422"/>
      <c r="NBF562" s="423"/>
      <c r="NBG562" s="424"/>
      <c r="NBH562" s="424"/>
      <c r="NBI562" s="424"/>
      <c r="NBJ562" s="424"/>
      <c r="NBK562" s="424"/>
      <c r="NBL562" s="424"/>
      <c r="NBM562" s="421"/>
      <c r="NBN562" s="422"/>
      <c r="NBO562" s="422"/>
      <c r="NBP562" s="421"/>
      <c r="NBQ562" s="422"/>
      <c r="NBR562" s="423"/>
      <c r="NBS562" s="424"/>
      <c r="NBT562" s="424"/>
      <c r="NBU562" s="424"/>
      <c r="NBV562" s="424"/>
      <c r="NBW562" s="424"/>
      <c r="NBX562" s="424"/>
      <c r="NBY562" s="421"/>
      <c r="NBZ562" s="422"/>
      <c r="NCA562" s="422"/>
      <c r="NCB562" s="421"/>
      <c r="NCC562" s="422"/>
      <c r="NCD562" s="423"/>
      <c r="NCE562" s="424"/>
      <c r="NCF562" s="424"/>
      <c r="NCG562" s="424"/>
      <c r="NCH562" s="424"/>
      <c r="NCI562" s="424"/>
      <c r="NCJ562" s="424"/>
      <c r="NCK562" s="421"/>
      <c r="NCL562" s="422"/>
      <c r="NCM562" s="422"/>
      <c r="NCN562" s="421"/>
      <c r="NCO562" s="422"/>
      <c r="NCP562" s="423"/>
      <c r="NCQ562" s="424"/>
      <c r="NCR562" s="424"/>
      <c r="NCS562" s="424"/>
      <c r="NCT562" s="424"/>
      <c r="NCU562" s="424"/>
      <c r="NCV562" s="424"/>
      <c r="NCW562" s="421"/>
      <c r="NCX562" s="422"/>
      <c r="NCY562" s="422"/>
      <c r="NCZ562" s="421"/>
      <c r="NDA562" s="422"/>
      <c r="NDB562" s="423"/>
      <c r="NDC562" s="424"/>
      <c r="NDD562" s="424"/>
      <c r="NDE562" s="424"/>
      <c r="NDF562" s="424"/>
      <c r="NDG562" s="424"/>
      <c r="NDH562" s="424"/>
      <c r="NDI562" s="421"/>
      <c r="NDJ562" s="422"/>
      <c r="NDK562" s="422"/>
      <c r="NDL562" s="421"/>
      <c r="NDM562" s="422"/>
      <c r="NDN562" s="423"/>
      <c r="NDO562" s="424"/>
      <c r="NDP562" s="424"/>
      <c r="NDQ562" s="424"/>
      <c r="NDR562" s="424"/>
      <c r="NDS562" s="424"/>
      <c r="NDT562" s="424"/>
      <c r="NDU562" s="421"/>
      <c r="NDV562" s="422"/>
      <c r="NDW562" s="422"/>
      <c r="NDX562" s="421"/>
      <c r="NDY562" s="422"/>
      <c r="NDZ562" s="423"/>
      <c r="NEA562" s="424"/>
      <c r="NEB562" s="424"/>
      <c r="NEC562" s="424"/>
      <c r="NED562" s="424"/>
      <c r="NEE562" s="424"/>
      <c r="NEF562" s="424"/>
      <c r="NEG562" s="421"/>
      <c r="NEH562" s="422"/>
      <c r="NEI562" s="422"/>
      <c r="NEJ562" s="421"/>
      <c r="NEK562" s="422"/>
      <c r="NEL562" s="423"/>
      <c r="NEM562" s="424"/>
      <c r="NEN562" s="424"/>
      <c r="NEO562" s="424"/>
      <c r="NEP562" s="424"/>
      <c r="NEQ562" s="424"/>
      <c r="NER562" s="424"/>
      <c r="NES562" s="421"/>
      <c r="NET562" s="422"/>
      <c r="NEU562" s="422"/>
      <c r="NEV562" s="421"/>
      <c r="NEW562" s="422"/>
      <c r="NEX562" s="423"/>
      <c r="NEY562" s="424"/>
      <c r="NEZ562" s="424"/>
      <c r="NFA562" s="424"/>
      <c r="NFB562" s="424"/>
      <c r="NFC562" s="424"/>
      <c r="NFD562" s="424"/>
      <c r="NFE562" s="421"/>
      <c r="NFF562" s="422"/>
      <c r="NFG562" s="422"/>
      <c r="NFH562" s="421"/>
      <c r="NFI562" s="422"/>
      <c r="NFJ562" s="423"/>
      <c r="NFK562" s="424"/>
      <c r="NFL562" s="424"/>
      <c r="NFM562" s="424"/>
      <c r="NFN562" s="424"/>
      <c r="NFO562" s="424"/>
      <c r="NFP562" s="424"/>
      <c r="NFQ562" s="421"/>
      <c r="NFR562" s="422"/>
      <c r="NFS562" s="422"/>
      <c r="NFT562" s="421"/>
      <c r="NFU562" s="422"/>
      <c r="NFV562" s="423"/>
      <c r="NFW562" s="424"/>
      <c r="NFX562" s="424"/>
      <c r="NFY562" s="424"/>
      <c r="NFZ562" s="424"/>
      <c r="NGA562" s="424"/>
      <c r="NGB562" s="424"/>
      <c r="NGC562" s="421"/>
      <c r="NGD562" s="422"/>
      <c r="NGE562" s="422"/>
      <c r="NGF562" s="421"/>
      <c r="NGG562" s="422"/>
      <c r="NGH562" s="423"/>
      <c r="NGI562" s="424"/>
      <c r="NGJ562" s="424"/>
      <c r="NGK562" s="424"/>
      <c r="NGL562" s="424"/>
      <c r="NGM562" s="424"/>
      <c r="NGN562" s="424"/>
      <c r="NGO562" s="421"/>
      <c r="NGP562" s="422"/>
      <c r="NGQ562" s="422"/>
      <c r="NGR562" s="421"/>
      <c r="NGS562" s="422"/>
      <c r="NGT562" s="423"/>
      <c r="NGU562" s="424"/>
      <c r="NGV562" s="424"/>
      <c r="NGW562" s="424"/>
      <c r="NGX562" s="424"/>
      <c r="NGY562" s="424"/>
      <c r="NGZ562" s="424"/>
      <c r="NHA562" s="421"/>
      <c r="NHB562" s="422"/>
      <c r="NHC562" s="422"/>
      <c r="NHD562" s="421"/>
      <c r="NHE562" s="422"/>
      <c r="NHF562" s="423"/>
      <c r="NHG562" s="424"/>
      <c r="NHH562" s="424"/>
      <c r="NHI562" s="424"/>
      <c r="NHJ562" s="424"/>
      <c r="NHK562" s="424"/>
      <c r="NHL562" s="424"/>
      <c r="NHM562" s="421"/>
      <c r="NHN562" s="422"/>
      <c r="NHO562" s="422"/>
      <c r="NHP562" s="421"/>
      <c r="NHQ562" s="422"/>
      <c r="NHR562" s="423"/>
      <c r="NHS562" s="424"/>
      <c r="NHT562" s="424"/>
      <c r="NHU562" s="424"/>
      <c r="NHV562" s="424"/>
      <c r="NHW562" s="424"/>
      <c r="NHX562" s="424"/>
      <c r="NHY562" s="421"/>
      <c r="NHZ562" s="422"/>
      <c r="NIA562" s="422"/>
      <c r="NIB562" s="421"/>
      <c r="NIC562" s="422"/>
      <c r="NID562" s="423"/>
      <c r="NIE562" s="424"/>
      <c r="NIF562" s="424"/>
      <c r="NIG562" s="424"/>
      <c r="NIH562" s="424"/>
      <c r="NII562" s="424"/>
      <c r="NIJ562" s="424"/>
      <c r="NIK562" s="421"/>
      <c r="NIL562" s="422"/>
      <c r="NIM562" s="422"/>
      <c r="NIN562" s="421"/>
      <c r="NIO562" s="422"/>
      <c r="NIP562" s="423"/>
      <c r="NIQ562" s="424"/>
      <c r="NIR562" s="424"/>
      <c r="NIS562" s="424"/>
      <c r="NIT562" s="424"/>
      <c r="NIU562" s="424"/>
      <c r="NIV562" s="424"/>
      <c r="NIW562" s="421"/>
      <c r="NIX562" s="422"/>
      <c r="NIY562" s="422"/>
      <c r="NIZ562" s="421"/>
      <c r="NJA562" s="422"/>
      <c r="NJB562" s="423"/>
      <c r="NJC562" s="424"/>
      <c r="NJD562" s="424"/>
      <c r="NJE562" s="424"/>
      <c r="NJF562" s="424"/>
      <c r="NJG562" s="424"/>
      <c r="NJH562" s="424"/>
      <c r="NJI562" s="421"/>
      <c r="NJJ562" s="422"/>
      <c r="NJK562" s="422"/>
      <c r="NJL562" s="421"/>
      <c r="NJM562" s="422"/>
      <c r="NJN562" s="423"/>
      <c r="NJO562" s="424"/>
      <c r="NJP562" s="424"/>
      <c r="NJQ562" s="424"/>
      <c r="NJR562" s="424"/>
      <c r="NJS562" s="424"/>
      <c r="NJT562" s="424"/>
      <c r="NJU562" s="421"/>
      <c r="NJV562" s="422"/>
      <c r="NJW562" s="422"/>
      <c r="NJX562" s="421"/>
      <c r="NJY562" s="422"/>
      <c r="NJZ562" s="423"/>
      <c r="NKA562" s="424"/>
      <c r="NKB562" s="424"/>
      <c r="NKC562" s="424"/>
      <c r="NKD562" s="424"/>
      <c r="NKE562" s="424"/>
      <c r="NKF562" s="424"/>
      <c r="NKG562" s="421"/>
      <c r="NKH562" s="422"/>
      <c r="NKI562" s="422"/>
      <c r="NKJ562" s="421"/>
      <c r="NKK562" s="422"/>
      <c r="NKL562" s="423"/>
      <c r="NKM562" s="424"/>
      <c r="NKN562" s="424"/>
      <c r="NKO562" s="424"/>
      <c r="NKP562" s="424"/>
      <c r="NKQ562" s="424"/>
      <c r="NKR562" s="424"/>
      <c r="NKS562" s="421"/>
      <c r="NKT562" s="422"/>
      <c r="NKU562" s="422"/>
      <c r="NKV562" s="421"/>
      <c r="NKW562" s="422"/>
      <c r="NKX562" s="423"/>
      <c r="NKY562" s="424"/>
      <c r="NKZ562" s="424"/>
      <c r="NLA562" s="424"/>
      <c r="NLB562" s="424"/>
      <c r="NLC562" s="424"/>
      <c r="NLD562" s="424"/>
      <c r="NLE562" s="421"/>
      <c r="NLF562" s="422"/>
      <c r="NLG562" s="422"/>
      <c r="NLH562" s="421"/>
      <c r="NLI562" s="422"/>
      <c r="NLJ562" s="423"/>
      <c r="NLK562" s="424"/>
      <c r="NLL562" s="424"/>
      <c r="NLM562" s="424"/>
      <c r="NLN562" s="424"/>
      <c r="NLO562" s="424"/>
      <c r="NLP562" s="424"/>
      <c r="NLQ562" s="421"/>
      <c r="NLR562" s="422"/>
      <c r="NLS562" s="422"/>
      <c r="NLT562" s="421"/>
      <c r="NLU562" s="422"/>
      <c r="NLV562" s="423"/>
      <c r="NLW562" s="424"/>
      <c r="NLX562" s="424"/>
      <c r="NLY562" s="424"/>
      <c r="NLZ562" s="424"/>
      <c r="NMA562" s="424"/>
      <c r="NMB562" s="424"/>
      <c r="NMC562" s="421"/>
      <c r="NMD562" s="422"/>
      <c r="NME562" s="422"/>
      <c r="NMF562" s="421"/>
      <c r="NMG562" s="422"/>
      <c r="NMH562" s="423"/>
      <c r="NMI562" s="424"/>
      <c r="NMJ562" s="424"/>
      <c r="NMK562" s="424"/>
      <c r="NML562" s="424"/>
      <c r="NMM562" s="424"/>
      <c r="NMN562" s="424"/>
      <c r="NMO562" s="421"/>
      <c r="NMP562" s="422"/>
      <c r="NMQ562" s="422"/>
      <c r="NMR562" s="421"/>
      <c r="NMS562" s="422"/>
      <c r="NMT562" s="423"/>
      <c r="NMU562" s="424"/>
      <c r="NMV562" s="424"/>
      <c r="NMW562" s="424"/>
      <c r="NMX562" s="424"/>
      <c r="NMY562" s="424"/>
      <c r="NMZ562" s="424"/>
      <c r="NNA562" s="421"/>
      <c r="NNB562" s="422"/>
      <c r="NNC562" s="422"/>
      <c r="NND562" s="421"/>
      <c r="NNE562" s="422"/>
      <c r="NNF562" s="423"/>
      <c r="NNG562" s="424"/>
      <c r="NNH562" s="424"/>
      <c r="NNI562" s="424"/>
      <c r="NNJ562" s="424"/>
      <c r="NNK562" s="424"/>
      <c r="NNL562" s="424"/>
      <c r="NNM562" s="421"/>
      <c r="NNN562" s="422"/>
      <c r="NNO562" s="422"/>
      <c r="NNP562" s="421"/>
      <c r="NNQ562" s="422"/>
      <c r="NNR562" s="423"/>
      <c r="NNS562" s="424"/>
      <c r="NNT562" s="424"/>
      <c r="NNU562" s="424"/>
      <c r="NNV562" s="424"/>
      <c r="NNW562" s="424"/>
      <c r="NNX562" s="424"/>
      <c r="NNY562" s="421"/>
      <c r="NNZ562" s="422"/>
      <c r="NOA562" s="422"/>
      <c r="NOB562" s="421"/>
      <c r="NOC562" s="422"/>
      <c r="NOD562" s="423"/>
      <c r="NOE562" s="424"/>
      <c r="NOF562" s="424"/>
      <c r="NOG562" s="424"/>
      <c r="NOH562" s="424"/>
      <c r="NOI562" s="424"/>
      <c r="NOJ562" s="424"/>
      <c r="NOK562" s="421"/>
      <c r="NOL562" s="422"/>
      <c r="NOM562" s="422"/>
      <c r="NON562" s="421"/>
      <c r="NOO562" s="422"/>
      <c r="NOP562" s="423"/>
      <c r="NOQ562" s="424"/>
      <c r="NOR562" s="424"/>
      <c r="NOS562" s="424"/>
      <c r="NOT562" s="424"/>
      <c r="NOU562" s="424"/>
      <c r="NOV562" s="424"/>
      <c r="NOW562" s="421"/>
      <c r="NOX562" s="422"/>
      <c r="NOY562" s="422"/>
      <c r="NOZ562" s="421"/>
      <c r="NPA562" s="422"/>
      <c r="NPB562" s="423"/>
      <c r="NPC562" s="424"/>
      <c r="NPD562" s="424"/>
      <c r="NPE562" s="424"/>
      <c r="NPF562" s="424"/>
      <c r="NPG562" s="424"/>
      <c r="NPH562" s="424"/>
      <c r="NPI562" s="421"/>
      <c r="NPJ562" s="422"/>
      <c r="NPK562" s="422"/>
      <c r="NPL562" s="421"/>
      <c r="NPM562" s="422"/>
      <c r="NPN562" s="423"/>
      <c r="NPO562" s="424"/>
      <c r="NPP562" s="424"/>
      <c r="NPQ562" s="424"/>
      <c r="NPR562" s="424"/>
      <c r="NPS562" s="424"/>
      <c r="NPT562" s="424"/>
      <c r="NPU562" s="421"/>
      <c r="NPV562" s="422"/>
      <c r="NPW562" s="422"/>
      <c r="NPX562" s="421"/>
      <c r="NPY562" s="422"/>
      <c r="NPZ562" s="423"/>
      <c r="NQA562" s="424"/>
      <c r="NQB562" s="424"/>
      <c r="NQC562" s="424"/>
      <c r="NQD562" s="424"/>
      <c r="NQE562" s="424"/>
      <c r="NQF562" s="424"/>
      <c r="NQG562" s="421"/>
      <c r="NQH562" s="422"/>
      <c r="NQI562" s="422"/>
      <c r="NQJ562" s="421"/>
      <c r="NQK562" s="422"/>
      <c r="NQL562" s="423"/>
      <c r="NQM562" s="424"/>
      <c r="NQN562" s="424"/>
      <c r="NQO562" s="424"/>
      <c r="NQP562" s="424"/>
      <c r="NQQ562" s="424"/>
      <c r="NQR562" s="424"/>
      <c r="NQS562" s="421"/>
      <c r="NQT562" s="422"/>
      <c r="NQU562" s="422"/>
      <c r="NQV562" s="421"/>
      <c r="NQW562" s="422"/>
      <c r="NQX562" s="423"/>
      <c r="NQY562" s="424"/>
      <c r="NQZ562" s="424"/>
      <c r="NRA562" s="424"/>
      <c r="NRB562" s="424"/>
      <c r="NRC562" s="424"/>
      <c r="NRD562" s="424"/>
      <c r="NRE562" s="421"/>
      <c r="NRF562" s="422"/>
      <c r="NRG562" s="422"/>
      <c r="NRH562" s="421"/>
      <c r="NRI562" s="422"/>
      <c r="NRJ562" s="423"/>
      <c r="NRK562" s="424"/>
      <c r="NRL562" s="424"/>
      <c r="NRM562" s="424"/>
      <c r="NRN562" s="424"/>
      <c r="NRO562" s="424"/>
      <c r="NRP562" s="424"/>
      <c r="NRQ562" s="421"/>
      <c r="NRR562" s="422"/>
      <c r="NRS562" s="422"/>
      <c r="NRT562" s="421"/>
      <c r="NRU562" s="422"/>
      <c r="NRV562" s="423"/>
      <c r="NRW562" s="424"/>
      <c r="NRX562" s="424"/>
      <c r="NRY562" s="424"/>
      <c r="NRZ562" s="424"/>
      <c r="NSA562" s="424"/>
      <c r="NSB562" s="424"/>
      <c r="NSC562" s="421"/>
      <c r="NSD562" s="422"/>
      <c r="NSE562" s="422"/>
      <c r="NSF562" s="421"/>
      <c r="NSG562" s="422"/>
      <c r="NSH562" s="423"/>
      <c r="NSI562" s="424"/>
      <c r="NSJ562" s="424"/>
      <c r="NSK562" s="424"/>
      <c r="NSL562" s="424"/>
      <c r="NSM562" s="424"/>
      <c r="NSN562" s="424"/>
      <c r="NSO562" s="421"/>
      <c r="NSP562" s="422"/>
      <c r="NSQ562" s="422"/>
      <c r="NSR562" s="421"/>
      <c r="NSS562" s="422"/>
      <c r="NST562" s="423"/>
      <c r="NSU562" s="424"/>
      <c r="NSV562" s="424"/>
      <c r="NSW562" s="424"/>
      <c r="NSX562" s="424"/>
      <c r="NSY562" s="424"/>
      <c r="NSZ562" s="424"/>
      <c r="NTA562" s="421"/>
      <c r="NTB562" s="422"/>
      <c r="NTC562" s="422"/>
      <c r="NTD562" s="421"/>
      <c r="NTE562" s="422"/>
      <c r="NTF562" s="423"/>
      <c r="NTG562" s="424"/>
      <c r="NTH562" s="424"/>
      <c r="NTI562" s="424"/>
      <c r="NTJ562" s="424"/>
      <c r="NTK562" s="424"/>
      <c r="NTL562" s="424"/>
      <c r="NTM562" s="421"/>
      <c r="NTN562" s="422"/>
      <c r="NTO562" s="422"/>
      <c r="NTP562" s="421"/>
      <c r="NTQ562" s="422"/>
      <c r="NTR562" s="423"/>
      <c r="NTS562" s="424"/>
      <c r="NTT562" s="424"/>
      <c r="NTU562" s="424"/>
      <c r="NTV562" s="424"/>
      <c r="NTW562" s="424"/>
      <c r="NTX562" s="424"/>
      <c r="NTY562" s="421"/>
      <c r="NTZ562" s="422"/>
      <c r="NUA562" s="422"/>
      <c r="NUB562" s="421"/>
      <c r="NUC562" s="422"/>
      <c r="NUD562" s="423"/>
      <c r="NUE562" s="424"/>
      <c r="NUF562" s="424"/>
      <c r="NUG562" s="424"/>
      <c r="NUH562" s="424"/>
      <c r="NUI562" s="424"/>
      <c r="NUJ562" s="424"/>
      <c r="NUK562" s="421"/>
      <c r="NUL562" s="422"/>
      <c r="NUM562" s="422"/>
      <c r="NUN562" s="421"/>
      <c r="NUO562" s="422"/>
      <c r="NUP562" s="423"/>
      <c r="NUQ562" s="424"/>
      <c r="NUR562" s="424"/>
      <c r="NUS562" s="424"/>
      <c r="NUT562" s="424"/>
      <c r="NUU562" s="424"/>
      <c r="NUV562" s="424"/>
      <c r="NUW562" s="421"/>
      <c r="NUX562" s="422"/>
      <c r="NUY562" s="422"/>
      <c r="NUZ562" s="421"/>
      <c r="NVA562" s="422"/>
      <c r="NVB562" s="423"/>
      <c r="NVC562" s="424"/>
      <c r="NVD562" s="424"/>
      <c r="NVE562" s="424"/>
      <c r="NVF562" s="424"/>
      <c r="NVG562" s="424"/>
      <c r="NVH562" s="424"/>
      <c r="NVI562" s="421"/>
      <c r="NVJ562" s="422"/>
      <c r="NVK562" s="422"/>
      <c r="NVL562" s="421"/>
      <c r="NVM562" s="422"/>
      <c r="NVN562" s="423"/>
      <c r="NVO562" s="424"/>
      <c r="NVP562" s="424"/>
      <c r="NVQ562" s="424"/>
      <c r="NVR562" s="424"/>
      <c r="NVS562" s="424"/>
      <c r="NVT562" s="424"/>
      <c r="NVU562" s="421"/>
      <c r="NVV562" s="422"/>
      <c r="NVW562" s="422"/>
      <c r="NVX562" s="421"/>
      <c r="NVY562" s="422"/>
      <c r="NVZ562" s="423"/>
      <c r="NWA562" s="424"/>
      <c r="NWB562" s="424"/>
      <c r="NWC562" s="424"/>
      <c r="NWD562" s="424"/>
      <c r="NWE562" s="424"/>
      <c r="NWF562" s="424"/>
      <c r="NWG562" s="421"/>
      <c r="NWH562" s="422"/>
      <c r="NWI562" s="422"/>
      <c r="NWJ562" s="421"/>
      <c r="NWK562" s="422"/>
      <c r="NWL562" s="423"/>
      <c r="NWM562" s="424"/>
      <c r="NWN562" s="424"/>
      <c r="NWO562" s="424"/>
      <c r="NWP562" s="424"/>
      <c r="NWQ562" s="424"/>
      <c r="NWR562" s="424"/>
      <c r="NWS562" s="421"/>
      <c r="NWT562" s="422"/>
      <c r="NWU562" s="422"/>
      <c r="NWV562" s="421"/>
      <c r="NWW562" s="422"/>
      <c r="NWX562" s="423"/>
      <c r="NWY562" s="424"/>
      <c r="NWZ562" s="424"/>
      <c r="NXA562" s="424"/>
      <c r="NXB562" s="424"/>
      <c r="NXC562" s="424"/>
      <c r="NXD562" s="424"/>
      <c r="NXE562" s="421"/>
      <c r="NXF562" s="422"/>
      <c r="NXG562" s="422"/>
      <c r="NXH562" s="421"/>
      <c r="NXI562" s="422"/>
      <c r="NXJ562" s="423"/>
      <c r="NXK562" s="424"/>
      <c r="NXL562" s="424"/>
      <c r="NXM562" s="424"/>
      <c r="NXN562" s="424"/>
      <c r="NXO562" s="424"/>
      <c r="NXP562" s="424"/>
      <c r="NXQ562" s="421"/>
      <c r="NXR562" s="422"/>
      <c r="NXS562" s="422"/>
      <c r="NXT562" s="421"/>
      <c r="NXU562" s="422"/>
      <c r="NXV562" s="423"/>
      <c r="NXW562" s="424"/>
      <c r="NXX562" s="424"/>
      <c r="NXY562" s="424"/>
      <c r="NXZ562" s="424"/>
      <c r="NYA562" s="424"/>
      <c r="NYB562" s="424"/>
      <c r="NYC562" s="421"/>
      <c r="NYD562" s="422"/>
      <c r="NYE562" s="422"/>
      <c r="NYF562" s="421"/>
      <c r="NYG562" s="422"/>
      <c r="NYH562" s="423"/>
      <c r="NYI562" s="424"/>
      <c r="NYJ562" s="424"/>
      <c r="NYK562" s="424"/>
      <c r="NYL562" s="424"/>
      <c r="NYM562" s="424"/>
      <c r="NYN562" s="424"/>
      <c r="NYO562" s="421"/>
      <c r="NYP562" s="422"/>
      <c r="NYQ562" s="422"/>
      <c r="NYR562" s="421"/>
      <c r="NYS562" s="422"/>
      <c r="NYT562" s="423"/>
      <c r="NYU562" s="424"/>
      <c r="NYV562" s="424"/>
      <c r="NYW562" s="424"/>
      <c r="NYX562" s="424"/>
      <c r="NYY562" s="424"/>
      <c r="NYZ562" s="424"/>
      <c r="NZA562" s="421"/>
      <c r="NZB562" s="422"/>
      <c r="NZC562" s="422"/>
      <c r="NZD562" s="421"/>
      <c r="NZE562" s="422"/>
      <c r="NZF562" s="423"/>
      <c r="NZG562" s="424"/>
      <c r="NZH562" s="424"/>
      <c r="NZI562" s="424"/>
      <c r="NZJ562" s="424"/>
      <c r="NZK562" s="424"/>
      <c r="NZL562" s="424"/>
      <c r="NZM562" s="421"/>
      <c r="NZN562" s="422"/>
      <c r="NZO562" s="422"/>
      <c r="NZP562" s="421"/>
      <c r="NZQ562" s="422"/>
      <c r="NZR562" s="423"/>
      <c r="NZS562" s="424"/>
      <c r="NZT562" s="424"/>
      <c r="NZU562" s="424"/>
      <c r="NZV562" s="424"/>
      <c r="NZW562" s="424"/>
      <c r="NZX562" s="424"/>
      <c r="NZY562" s="421"/>
      <c r="NZZ562" s="422"/>
      <c r="OAA562" s="422"/>
      <c r="OAB562" s="421"/>
      <c r="OAC562" s="422"/>
      <c r="OAD562" s="423"/>
      <c r="OAE562" s="424"/>
      <c r="OAF562" s="424"/>
      <c r="OAG562" s="424"/>
      <c r="OAH562" s="424"/>
      <c r="OAI562" s="424"/>
      <c r="OAJ562" s="424"/>
      <c r="OAK562" s="421"/>
      <c r="OAL562" s="422"/>
      <c r="OAM562" s="422"/>
      <c r="OAN562" s="421"/>
      <c r="OAO562" s="422"/>
      <c r="OAP562" s="423"/>
      <c r="OAQ562" s="424"/>
      <c r="OAR562" s="424"/>
      <c r="OAS562" s="424"/>
      <c r="OAT562" s="424"/>
      <c r="OAU562" s="424"/>
      <c r="OAV562" s="424"/>
      <c r="OAW562" s="421"/>
      <c r="OAX562" s="422"/>
      <c r="OAY562" s="422"/>
      <c r="OAZ562" s="421"/>
      <c r="OBA562" s="422"/>
      <c r="OBB562" s="423"/>
      <c r="OBC562" s="424"/>
      <c r="OBD562" s="424"/>
      <c r="OBE562" s="424"/>
      <c r="OBF562" s="424"/>
      <c r="OBG562" s="424"/>
      <c r="OBH562" s="424"/>
      <c r="OBI562" s="421"/>
      <c r="OBJ562" s="422"/>
      <c r="OBK562" s="422"/>
      <c r="OBL562" s="421"/>
      <c r="OBM562" s="422"/>
      <c r="OBN562" s="423"/>
      <c r="OBO562" s="424"/>
      <c r="OBP562" s="424"/>
      <c r="OBQ562" s="424"/>
      <c r="OBR562" s="424"/>
      <c r="OBS562" s="424"/>
      <c r="OBT562" s="424"/>
      <c r="OBU562" s="421"/>
      <c r="OBV562" s="422"/>
      <c r="OBW562" s="422"/>
      <c r="OBX562" s="421"/>
      <c r="OBY562" s="422"/>
      <c r="OBZ562" s="423"/>
      <c r="OCA562" s="424"/>
      <c r="OCB562" s="424"/>
      <c r="OCC562" s="424"/>
      <c r="OCD562" s="424"/>
      <c r="OCE562" s="424"/>
      <c r="OCF562" s="424"/>
      <c r="OCG562" s="421"/>
      <c r="OCH562" s="422"/>
      <c r="OCI562" s="422"/>
      <c r="OCJ562" s="421"/>
      <c r="OCK562" s="422"/>
      <c r="OCL562" s="423"/>
      <c r="OCM562" s="424"/>
      <c r="OCN562" s="424"/>
      <c r="OCO562" s="424"/>
      <c r="OCP562" s="424"/>
      <c r="OCQ562" s="424"/>
      <c r="OCR562" s="424"/>
      <c r="OCS562" s="421"/>
      <c r="OCT562" s="422"/>
      <c r="OCU562" s="422"/>
      <c r="OCV562" s="421"/>
      <c r="OCW562" s="422"/>
      <c r="OCX562" s="423"/>
      <c r="OCY562" s="424"/>
      <c r="OCZ562" s="424"/>
      <c r="ODA562" s="424"/>
      <c r="ODB562" s="424"/>
      <c r="ODC562" s="424"/>
      <c r="ODD562" s="424"/>
      <c r="ODE562" s="421"/>
      <c r="ODF562" s="422"/>
      <c r="ODG562" s="422"/>
      <c r="ODH562" s="421"/>
      <c r="ODI562" s="422"/>
      <c r="ODJ562" s="423"/>
      <c r="ODK562" s="424"/>
      <c r="ODL562" s="424"/>
      <c r="ODM562" s="424"/>
      <c r="ODN562" s="424"/>
      <c r="ODO562" s="424"/>
      <c r="ODP562" s="424"/>
      <c r="ODQ562" s="421"/>
      <c r="ODR562" s="422"/>
      <c r="ODS562" s="422"/>
      <c r="ODT562" s="421"/>
      <c r="ODU562" s="422"/>
      <c r="ODV562" s="423"/>
      <c r="ODW562" s="424"/>
      <c r="ODX562" s="424"/>
      <c r="ODY562" s="424"/>
      <c r="ODZ562" s="424"/>
      <c r="OEA562" s="424"/>
      <c r="OEB562" s="424"/>
      <c r="OEC562" s="421"/>
      <c r="OED562" s="422"/>
      <c r="OEE562" s="422"/>
      <c r="OEF562" s="421"/>
      <c r="OEG562" s="422"/>
      <c r="OEH562" s="423"/>
      <c r="OEI562" s="424"/>
      <c r="OEJ562" s="424"/>
      <c r="OEK562" s="424"/>
      <c r="OEL562" s="424"/>
      <c r="OEM562" s="424"/>
      <c r="OEN562" s="424"/>
      <c r="OEO562" s="421"/>
      <c r="OEP562" s="422"/>
      <c r="OEQ562" s="422"/>
      <c r="OER562" s="421"/>
      <c r="OES562" s="422"/>
      <c r="OET562" s="423"/>
      <c r="OEU562" s="424"/>
      <c r="OEV562" s="424"/>
      <c r="OEW562" s="424"/>
      <c r="OEX562" s="424"/>
      <c r="OEY562" s="424"/>
      <c r="OEZ562" s="424"/>
      <c r="OFA562" s="421"/>
      <c r="OFB562" s="422"/>
      <c r="OFC562" s="422"/>
      <c r="OFD562" s="421"/>
      <c r="OFE562" s="422"/>
      <c r="OFF562" s="423"/>
      <c r="OFG562" s="424"/>
      <c r="OFH562" s="424"/>
      <c r="OFI562" s="424"/>
      <c r="OFJ562" s="424"/>
      <c r="OFK562" s="424"/>
      <c r="OFL562" s="424"/>
      <c r="OFM562" s="421"/>
      <c r="OFN562" s="422"/>
      <c r="OFO562" s="422"/>
      <c r="OFP562" s="421"/>
      <c r="OFQ562" s="422"/>
      <c r="OFR562" s="423"/>
      <c r="OFS562" s="424"/>
      <c r="OFT562" s="424"/>
      <c r="OFU562" s="424"/>
      <c r="OFV562" s="424"/>
      <c r="OFW562" s="424"/>
      <c r="OFX562" s="424"/>
      <c r="OFY562" s="421"/>
      <c r="OFZ562" s="422"/>
      <c r="OGA562" s="422"/>
      <c r="OGB562" s="421"/>
      <c r="OGC562" s="422"/>
      <c r="OGD562" s="423"/>
      <c r="OGE562" s="424"/>
      <c r="OGF562" s="424"/>
      <c r="OGG562" s="424"/>
      <c r="OGH562" s="424"/>
      <c r="OGI562" s="424"/>
      <c r="OGJ562" s="424"/>
      <c r="OGK562" s="421"/>
      <c r="OGL562" s="422"/>
      <c r="OGM562" s="422"/>
      <c r="OGN562" s="421"/>
      <c r="OGO562" s="422"/>
      <c r="OGP562" s="423"/>
      <c r="OGQ562" s="424"/>
      <c r="OGR562" s="424"/>
      <c r="OGS562" s="424"/>
      <c r="OGT562" s="424"/>
      <c r="OGU562" s="424"/>
      <c r="OGV562" s="424"/>
      <c r="OGW562" s="421"/>
      <c r="OGX562" s="422"/>
      <c r="OGY562" s="422"/>
      <c r="OGZ562" s="421"/>
      <c r="OHA562" s="422"/>
      <c r="OHB562" s="423"/>
      <c r="OHC562" s="424"/>
      <c r="OHD562" s="424"/>
      <c r="OHE562" s="424"/>
      <c r="OHF562" s="424"/>
      <c r="OHG562" s="424"/>
      <c r="OHH562" s="424"/>
      <c r="OHI562" s="421"/>
      <c r="OHJ562" s="422"/>
      <c r="OHK562" s="422"/>
      <c r="OHL562" s="421"/>
      <c r="OHM562" s="422"/>
      <c r="OHN562" s="423"/>
      <c r="OHO562" s="424"/>
      <c r="OHP562" s="424"/>
      <c r="OHQ562" s="424"/>
      <c r="OHR562" s="424"/>
      <c r="OHS562" s="424"/>
      <c r="OHT562" s="424"/>
      <c r="OHU562" s="421"/>
      <c r="OHV562" s="422"/>
      <c r="OHW562" s="422"/>
      <c r="OHX562" s="421"/>
      <c r="OHY562" s="422"/>
      <c r="OHZ562" s="423"/>
      <c r="OIA562" s="424"/>
      <c r="OIB562" s="424"/>
      <c r="OIC562" s="424"/>
      <c r="OID562" s="424"/>
      <c r="OIE562" s="424"/>
      <c r="OIF562" s="424"/>
      <c r="OIG562" s="421"/>
      <c r="OIH562" s="422"/>
      <c r="OII562" s="422"/>
      <c r="OIJ562" s="421"/>
      <c r="OIK562" s="422"/>
      <c r="OIL562" s="423"/>
      <c r="OIM562" s="424"/>
      <c r="OIN562" s="424"/>
      <c r="OIO562" s="424"/>
      <c r="OIP562" s="424"/>
      <c r="OIQ562" s="424"/>
      <c r="OIR562" s="424"/>
      <c r="OIS562" s="421"/>
      <c r="OIT562" s="422"/>
      <c r="OIU562" s="422"/>
      <c r="OIV562" s="421"/>
      <c r="OIW562" s="422"/>
      <c r="OIX562" s="423"/>
      <c r="OIY562" s="424"/>
      <c r="OIZ562" s="424"/>
      <c r="OJA562" s="424"/>
      <c r="OJB562" s="424"/>
      <c r="OJC562" s="424"/>
      <c r="OJD562" s="424"/>
      <c r="OJE562" s="421"/>
      <c r="OJF562" s="422"/>
      <c r="OJG562" s="422"/>
      <c r="OJH562" s="421"/>
      <c r="OJI562" s="422"/>
      <c r="OJJ562" s="423"/>
      <c r="OJK562" s="424"/>
      <c r="OJL562" s="424"/>
      <c r="OJM562" s="424"/>
      <c r="OJN562" s="424"/>
      <c r="OJO562" s="424"/>
      <c r="OJP562" s="424"/>
      <c r="OJQ562" s="421"/>
      <c r="OJR562" s="422"/>
      <c r="OJS562" s="422"/>
      <c r="OJT562" s="421"/>
      <c r="OJU562" s="422"/>
      <c r="OJV562" s="423"/>
      <c r="OJW562" s="424"/>
      <c r="OJX562" s="424"/>
      <c r="OJY562" s="424"/>
      <c r="OJZ562" s="424"/>
      <c r="OKA562" s="424"/>
      <c r="OKB562" s="424"/>
      <c r="OKC562" s="421"/>
      <c r="OKD562" s="422"/>
      <c r="OKE562" s="422"/>
      <c r="OKF562" s="421"/>
      <c r="OKG562" s="422"/>
      <c r="OKH562" s="423"/>
      <c r="OKI562" s="424"/>
      <c r="OKJ562" s="424"/>
      <c r="OKK562" s="424"/>
      <c r="OKL562" s="424"/>
      <c r="OKM562" s="424"/>
      <c r="OKN562" s="424"/>
      <c r="OKO562" s="421"/>
      <c r="OKP562" s="422"/>
      <c r="OKQ562" s="422"/>
      <c r="OKR562" s="421"/>
      <c r="OKS562" s="422"/>
      <c r="OKT562" s="423"/>
      <c r="OKU562" s="424"/>
      <c r="OKV562" s="424"/>
      <c r="OKW562" s="424"/>
      <c r="OKX562" s="424"/>
      <c r="OKY562" s="424"/>
      <c r="OKZ562" s="424"/>
      <c r="OLA562" s="421"/>
      <c r="OLB562" s="422"/>
      <c r="OLC562" s="422"/>
      <c r="OLD562" s="421"/>
      <c r="OLE562" s="422"/>
      <c r="OLF562" s="423"/>
      <c r="OLG562" s="424"/>
      <c r="OLH562" s="424"/>
      <c r="OLI562" s="424"/>
      <c r="OLJ562" s="424"/>
      <c r="OLK562" s="424"/>
      <c r="OLL562" s="424"/>
      <c r="OLM562" s="421"/>
      <c r="OLN562" s="422"/>
      <c r="OLO562" s="422"/>
      <c r="OLP562" s="421"/>
      <c r="OLQ562" s="422"/>
      <c r="OLR562" s="423"/>
      <c r="OLS562" s="424"/>
      <c r="OLT562" s="424"/>
      <c r="OLU562" s="424"/>
      <c r="OLV562" s="424"/>
      <c r="OLW562" s="424"/>
      <c r="OLX562" s="424"/>
      <c r="OLY562" s="421"/>
      <c r="OLZ562" s="422"/>
      <c r="OMA562" s="422"/>
      <c r="OMB562" s="421"/>
      <c r="OMC562" s="422"/>
      <c r="OMD562" s="423"/>
      <c r="OME562" s="424"/>
      <c r="OMF562" s="424"/>
      <c r="OMG562" s="424"/>
      <c r="OMH562" s="424"/>
      <c r="OMI562" s="424"/>
      <c r="OMJ562" s="424"/>
      <c r="OMK562" s="421"/>
      <c r="OML562" s="422"/>
      <c r="OMM562" s="422"/>
      <c r="OMN562" s="421"/>
      <c r="OMO562" s="422"/>
      <c r="OMP562" s="423"/>
      <c r="OMQ562" s="424"/>
      <c r="OMR562" s="424"/>
      <c r="OMS562" s="424"/>
      <c r="OMT562" s="424"/>
      <c r="OMU562" s="424"/>
      <c r="OMV562" s="424"/>
      <c r="OMW562" s="421"/>
      <c r="OMX562" s="422"/>
      <c r="OMY562" s="422"/>
      <c r="OMZ562" s="421"/>
      <c r="ONA562" s="422"/>
      <c r="ONB562" s="423"/>
      <c r="ONC562" s="424"/>
      <c r="OND562" s="424"/>
      <c r="ONE562" s="424"/>
      <c r="ONF562" s="424"/>
      <c r="ONG562" s="424"/>
      <c r="ONH562" s="424"/>
      <c r="ONI562" s="421"/>
      <c r="ONJ562" s="422"/>
      <c r="ONK562" s="422"/>
      <c r="ONL562" s="421"/>
      <c r="ONM562" s="422"/>
      <c r="ONN562" s="423"/>
      <c r="ONO562" s="424"/>
      <c r="ONP562" s="424"/>
      <c r="ONQ562" s="424"/>
      <c r="ONR562" s="424"/>
      <c r="ONS562" s="424"/>
      <c r="ONT562" s="424"/>
      <c r="ONU562" s="421"/>
      <c r="ONV562" s="422"/>
      <c r="ONW562" s="422"/>
      <c r="ONX562" s="421"/>
      <c r="ONY562" s="422"/>
      <c r="ONZ562" s="423"/>
      <c r="OOA562" s="424"/>
      <c r="OOB562" s="424"/>
      <c r="OOC562" s="424"/>
      <c r="OOD562" s="424"/>
      <c r="OOE562" s="424"/>
      <c r="OOF562" s="424"/>
      <c r="OOG562" s="421"/>
      <c r="OOH562" s="422"/>
      <c r="OOI562" s="422"/>
      <c r="OOJ562" s="421"/>
      <c r="OOK562" s="422"/>
      <c r="OOL562" s="423"/>
      <c r="OOM562" s="424"/>
      <c r="OON562" s="424"/>
      <c r="OOO562" s="424"/>
      <c r="OOP562" s="424"/>
      <c r="OOQ562" s="424"/>
      <c r="OOR562" s="424"/>
      <c r="OOS562" s="421"/>
      <c r="OOT562" s="422"/>
      <c r="OOU562" s="422"/>
      <c r="OOV562" s="421"/>
      <c r="OOW562" s="422"/>
      <c r="OOX562" s="423"/>
      <c r="OOY562" s="424"/>
      <c r="OOZ562" s="424"/>
      <c r="OPA562" s="424"/>
      <c r="OPB562" s="424"/>
      <c r="OPC562" s="424"/>
      <c r="OPD562" s="424"/>
      <c r="OPE562" s="421"/>
      <c r="OPF562" s="422"/>
      <c r="OPG562" s="422"/>
      <c r="OPH562" s="421"/>
      <c r="OPI562" s="422"/>
      <c r="OPJ562" s="423"/>
      <c r="OPK562" s="424"/>
      <c r="OPL562" s="424"/>
      <c r="OPM562" s="424"/>
      <c r="OPN562" s="424"/>
      <c r="OPO562" s="424"/>
      <c r="OPP562" s="424"/>
      <c r="OPQ562" s="421"/>
      <c r="OPR562" s="422"/>
      <c r="OPS562" s="422"/>
      <c r="OPT562" s="421"/>
      <c r="OPU562" s="422"/>
      <c r="OPV562" s="423"/>
      <c r="OPW562" s="424"/>
      <c r="OPX562" s="424"/>
      <c r="OPY562" s="424"/>
      <c r="OPZ562" s="424"/>
      <c r="OQA562" s="424"/>
      <c r="OQB562" s="424"/>
      <c r="OQC562" s="421"/>
      <c r="OQD562" s="422"/>
      <c r="OQE562" s="422"/>
      <c r="OQF562" s="421"/>
      <c r="OQG562" s="422"/>
      <c r="OQH562" s="423"/>
      <c r="OQI562" s="424"/>
      <c r="OQJ562" s="424"/>
      <c r="OQK562" s="424"/>
      <c r="OQL562" s="424"/>
      <c r="OQM562" s="424"/>
      <c r="OQN562" s="424"/>
      <c r="OQO562" s="421"/>
      <c r="OQP562" s="422"/>
      <c r="OQQ562" s="422"/>
      <c r="OQR562" s="421"/>
      <c r="OQS562" s="422"/>
      <c r="OQT562" s="423"/>
      <c r="OQU562" s="424"/>
      <c r="OQV562" s="424"/>
      <c r="OQW562" s="424"/>
      <c r="OQX562" s="424"/>
      <c r="OQY562" s="424"/>
      <c r="OQZ562" s="424"/>
      <c r="ORA562" s="421"/>
      <c r="ORB562" s="422"/>
      <c r="ORC562" s="422"/>
      <c r="ORD562" s="421"/>
      <c r="ORE562" s="422"/>
      <c r="ORF562" s="423"/>
      <c r="ORG562" s="424"/>
      <c r="ORH562" s="424"/>
      <c r="ORI562" s="424"/>
      <c r="ORJ562" s="424"/>
      <c r="ORK562" s="424"/>
      <c r="ORL562" s="424"/>
      <c r="ORM562" s="421"/>
      <c r="ORN562" s="422"/>
      <c r="ORO562" s="422"/>
      <c r="ORP562" s="421"/>
      <c r="ORQ562" s="422"/>
      <c r="ORR562" s="423"/>
      <c r="ORS562" s="424"/>
      <c r="ORT562" s="424"/>
      <c r="ORU562" s="424"/>
      <c r="ORV562" s="424"/>
      <c r="ORW562" s="424"/>
      <c r="ORX562" s="424"/>
      <c r="ORY562" s="421"/>
      <c r="ORZ562" s="422"/>
      <c r="OSA562" s="422"/>
      <c r="OSB562" s="421"/>
      <c r="OSC562" s="422"/>
      <c r="OSD562" s="423"/>
      <c r="OSE562" s="424"/>
      <c r="OSF562" s="424"/>
      <c r="OSG562" s="424"/>
      <c r="OSH562" s="424"/>
      <c r="OSI562" s="424"/>
      <c r="OSJ562" s="424"/>
      <c r="OSK562" s="421"/>
      <c r="OSL562" s="422"/>
      <c r="OSM562" s="422"/>
      <c r="OSN562" s="421"/>
      <c r="OSO562" s="422"/>
      <c r="OSP562" s="423"/>
      <c r="OSQ562" s="424"/>
      <c r="OSR562" s="424"/>
      <c r="OSS562" s="424"/>
      <c r="OST562" s="424"/>
      <c r="OSU562" s="424"/>
      <c r="OSV562" s="424"/>
      <c r="OSW562" s="421"/>
      <c r="OSX562" s="422"/>
      <c r="OSY562" s="422"/>
      <c r="OSZ562" s="421"/>
      <c r="OTA562" s="422"/>
      <c r="OTB562" s="423"/>
      <c r="OTC562" s="424"/>
      <c r="OTD562" s="424"/>
      <c r="OTE562" s="424"/>
      <c r="OTF562" s="424"/>
      <c r="OTG562" s="424"/>
      <c r="OTH562" s="424"/>
      <c r="OTI562" s="421"/>
      <c r="OTJ562" s="422"/>
      <c r="OTK562" s="422"/>
      <c r="OTL562" s="421"/>
      <c r="OTM562" s="422"/>
      <c r="OTN562" s="423"/>
      <c r="OTO562" s="424"/>
      <c r="OTP562" s="424"/>
      <c r="OTQ562" s="424"/>
      <c r="OTR562" s="424"/>
      <c r="OTS562" s="424"/>
      <c r="OTT562" s="424"/>
      <c r="OTU562" s="421"/>
      <c r="OTV562" s="422"/>
      <c r="OTW562" s="422"/>
      <c r="OTX562" s="421"/>
      <c r="OTY562" s="422"/>
      <c r="OTZ562" s="423"/>
      <c r="OUA562" s="424"/>
      <c r="OUB562" s="424"/>
      <c r="OUC562" s="424"/>
      <c r="OUD562" s="424"/>
      <c r="OUE562" s="424"/>
      <c r="OUF562" s="424"/>
      <c r="OUG562" s="421"/>
      <c r="OUH562" s="422"/>
      <c r="OUI562" s="422"/>
      <c r="OUJ562" s="421"/>
      <c r="OUK562" s="422"/>
      <c r="OUL562" s="423"/>
      <c r="OUM562" s="424"/>
      <c r="OUN562" s="424"/>
      <c r="OUO562" s="424"/>
      <c r="OUP562" s="424"/>
      <c r="OUQ562" s="424"/>
      <c r="OUR562" s="424"/>
      <c r="OUS562" s="421"/>
      <c r="OUT562" s="422"/>
      <c r="OUU562" s="422"/>
      <c r="OUV562" s="421"/>
      <c r="OUW562" s="422"/>
      <c r="OUX562" s="423"/>
      <c r="OUY562" s="424"/>
      <c r="OUZ562" s="424"/>
      <c r="OVA562" s="424"/>
      <c r="OVB562" s="424"/>
      <c r="OVC562" s="424"/>
      <c r="OVD562" s="424"/>
      <c r="OVE562" s="421"/>
      <c r="OVF562" s="422"/>
      <c r="OVG562" s="422"/>
      <c r="OVH562" s="421"/>
      <c r="OVI562" s="422"/>
      <c r="OVJ562" s="423"/>
      <c r="OVK562" s="424"/>
      <c r="OVL562" s="424"/>
      <c r="OVM562" s="424"/>
      <c r="OVN562" s="424"/>
      <c r="OVO562" s="424"/>
      <c r="OVP562" s="424"/>
      <c r="OVQ562" s="421"/>
      <c r="OVR562" s="422"/>
      <c r="OVS562" s="422"/>
      <c r="OVT562" s="421"/>
      <c r="OVU562" s="422"/>
      <c r="OVV562" s="423"/>
      <c r="OVW562" s="424"/>
      <c r="OVX562" s="424"/>
      <c r="OVY562" s="424"/>
      <c r="OVZ562" s="424"/>
      <c r="OWA562" s="424"/>
      <c r="OWB562" s="424"/>
      <c r="OWC562" s="421"/>
      <c r="OWD562" s="422"/>
      <c r="OWE562" s="422"/>
      <c r="OWF562" s="421"/>
      <c r="OWG562" s="422"/>
      <c r="OWH562" s="423"/>
      <c r="OWI562" s="424"/>
      <c r="OWJ562" s="424"/>
      <c r="OWK562" s="424"/>
      <c r="OWL562" s="424"/>
      <c r="OWM562" s="424"/>
      <c r="OWN562" s="424"/>
      <c r="OWO562" s="421"/>
      <c r="OWP562" s="422"/>
      <c r="OWQ562" s="422"/>
      <c r="OWR562" s="421"/>
      <c r="OWS562" s="422"/>
      <c r="OWT562" s="423"/>
      <c r="OWU562" s="424"/>
      <c r="OWV562" s="424"/>
      <c r="OWW562" s="424"/>
      <c r="OWX562" s="424"/>
      <c r="OWY562" s="424"/>
      <c r="OWZ562" s="424"/>
      <c r="OXA562" s="421"/>
      <c r="OXB562" s="422"/>
      <c r="OXC562" s="422"/>
      <c r="OXD562" s="421"/>
      <c r="OXE562" s="422"/>
      <c r="OXF562" s="423"/>
      <c r="OXG562" s="424"/>
      <c r="OXH562" s="424"/>
      <c r="OXI562" s="424"/>
      <c r="OXJ562" s="424"/>
      <c r="OXK562" s="424"/>
      <c r="OXL562" s="424"/>
      <c r="OXM562" s="421"/>
      <c r="OXN562" s="422"/>
      <c r="OXO562" s="422"/>
      <c r="OXP562" s="421"/>
      <c r="OXQ562" s="422"/>
      <c r="OXR562" s="423"/>
      <c r="OXS562" s="424"/>
      <c r="OXT562" s="424"/>
      <c r="OXU562" s="424"/>
      <c r="OXV562" s="424"/>
      <c r="OXW562" s="424"/>
      <c r="OXX562" s="424"/>
      <c r="OXY562" s="421"/>
      <c r="OXZ562" s="422"/>
      <c r="OYA562" s="422"/>
      <c r="OYB562" s="421"/>
      <c r="OYC562" s="422"/>
      <c r="OYD562" s="423"/>
      <c r="OYE562" s="424"/>
      <c r="OYF562" s="424"/>
      <c r="OYG562" s="424"/>
      <c r="OYH562" s="424"/>
      <c r="OYI562" s="424"/>
      <c r="OYJ562" s="424"/>
      <c r="OYK562" s="421"/>
      <c r="OYL562" s="422"/>
      <c r="OYM562" s="422"/>
      <c r="OYN562" s="421"/>
      <c r="OYO562" s="422"/>
      <c r="OYP562" s="423"/>
      <c r="OYQ562" s="424"/>
      <c r="OYR562" s="424"/>
      <c r="OYS562" s="424"/>
      <c r="OYT562" s="424"/>
      <c r="OYU562" s="424"/>
      <c r="OYV562" s="424"/>
      <c r="OYW562" s="421"/>
      <c r="OYX562" s="422"/>
      <c r="OYY562" s="422"/>
      <c r="OYZ562" s="421"/>
      <c r="OZA562" s="422"/>
      <c r="OZB562" s="423"/>
      <c r="OZC562" s="424"/>
      <c r="OZD562" s="424"/>
      <c r="OZE562" s="424"/>
      <c r="OZF562" s="424"/>
      <c r="OZG562" s="424"/>
      <c r="OZH562" s="424"/>
      <c r="OZI562" s="421"/>
      <c r="OZJ562" s="422"/>
      <c r="OZK562" s="422"/>
      <c r="OZL562" s="421"/>
      <c r="OZM562" s="422"/>
      <c r="OZN562" s="423"/>
      <c r="OZO562" s="424"/>
      <c r="OZP562" s="424"/>
      <c r="OZQ562" s="424"/>
      <c r="OZR562" s="424"/>
      <c r="OZS562" s="424"/>
      <c r="OZT562" s="424"/>
      <c r="OZU562" s="421"/>
      <c r="OZV562" s="422"/>
      <c r="OZW562" s="422"/>
      <c r="OZX562" s="421"/>
      <c r="OZY562" s="422"/>
      <c r="OZZ562" s="423"/>
      <c r="PAA562" s="424"/>
      <c r="PAB562" s="424"/>
      <c r="PAC562" s="424"/>
      <c r="PAD562" s="424"/>
      <c r="PAE562" s="424"/>
      <c r="PAF562" s="424"/>
      <c r="PAG562" s="421"/>
      <c r="PAH562" s="422"/>
      <c r="PAI562" s="422"/>
      <c r="PAJ562" s="421"/>
      <c r="PAK562" s="422"/>
      <c r="PAL562" s="423"/>
      <c r="PAM562" s="424"/>
      <c r="PAN562" s="424"/>
      <c r="PAO562" s="424"/>
      <c r="PAP562" s="424"/>
      <c r="PAQ562" s="424"/>
      <c r="PAR562" s="424"/>
      <c r="PAS562" s="421"/>
      <c r="PAT562" s="422"/>
      <c r="PAU562" s="422"/>
      <c r="PAV562" s="421"/>
      <c r="PAW562" s="422"/>
      <c r="PAX562" s="423"/>
      <c r="PAY562" s="424"/>
      <c r="PAZ562" s="424"/>
      <c r="PBA562" s="424"/>
      <c r="PBB562" s="424"/>
      <c r="PBC562" s="424"/>
      <c r="PBD562" s="424"/>
      <c r="PBE562" s="421"/>
      <c r="PBF562" s="422"/>
      <c r="PBG562" s="422"/>
      <c r="PBH562" s="421"/>
      <c r="PBI562" s="422"/>
      <c r="PBJ562" s="423"/>
      <c r="PBK562" s="424"/>
      <c r="PBL562" s="424"/>
      <c r="PBM562" s="424"/>
      <c r="PBN562" s="424"/>
      <c r="PBO562" s="424"/>
      <c r="PBP562" s="424"/>
      <c r="PBQ562" s="421"/>
      <c r="PBR562" s="422"/>
      <c r="PBS562" s="422"/>
      <c r="PBT562" s="421"/>
      <c r="PBU562" s="422"/>
      <c r="PBV562" s="423"/>
      <c r="PBW562" s="424"/>
      <c r="PBX562" s="424"/>
      <c r="PBY562" s="424"/>
      <c r="PBZ562" s="424"/>
      <c r="PCA562" s="424"/>
      <c r="PCB562" s="424"/>
      <c r="PCC562" s="421"/>
      <c r="PCD562" s="422"/>
      <c r="PCE562" s="422"/>
      <c r="PCF562" s="421"/>
      <c r="PCG562" s="422"/>
      <c r="PCH562" s="423"/>
      <c r="PCI562" s="424"/>
      <c r="PCJ562" s="424"/>
      <c r="PCK562" s="424"/>
      <c r="PCL562" s="424"/>
      <c r="PCM562" s="424"/>
      <c r="PCN562" s="424"/>
      <c r="PCO562" s="421"/>
      <c r="PCP562" s="422"/>
      <c r="PCQ562" s="422"/>
      <c r="PCR562" s="421"/>
      <c r="PCS562" s="422"/>
      <c r="PCT562" s="423"/>
      <c r="PCU562" s="424"/>
      <c r="PCV562" s="424"/>
      <c r="PCW562" s="424"/>
      <c r="PCX562" s="424"/>
      <c r="PCY562" s="424"/>
      <c r="PCZ562" s="424"/>
      <c r="PDA562" s="421"/>
      <c r="PDB562" s="422"/>
      <c r="PDC562" s="422"/>
      <c r="PDD562" s="421"/>
      <c r="PDE562" s="422"/>
      <c r="PDF562" s="423"/>
      <c r="PDG562" s="424"/>
      <c r="PDH562" s="424"/>
      <c r="PDI562" s="424"/>
      <c r="PDJ562" s="424"/>
      <c r="PDK562" s="424"/>
      <c r="PDL562" s="424"/>
      <c r="PDM562" s="421"/>
      <c r="PDN562" s="422"/>
      <c r="PDO562" s="422"/>
      <c r="PDP562" s="421"/>
      <c r="PDQ562" s="422"/>
      <c r="PDR562" s="423"/>
      <c r="PDS562" s="424"/>
      <c r="PDT562" s="424"/>
      <c r="PDU562" s="424"/>
      <c r="PDV562" s="424"/>
      <c r="PDW562" s="424"/>
      <c r="PDX562" s="424"/>
      <c r="PDY562" s="421"/>
      <c r="PDZ562" s="422"/>
      <c r="PEA562" s="422"/>
      <c r="PEB562" s="421"/>
      <c r="PEC562" s="422"/>
      <c r="PED562" s="423"/>
      <c r="PEE562" s="424"/>
      <c r="PEF562" s="424"/>
      <c r="PEG562" s="424"/>
      <c r="PEH562" s="424"/>
      <c r="PEI562" s="424"/>
      <c r="PEJ562" s="424"/>
      <c r="PEK562" s="421"/>
      <c r="PEL562" s="422"/>
      <c r="PEM562" s="422"/>
      <c r="PEN562" s="421"/>
      <c r="PEO562" s="422"/>
      <c r="PEP562" s="423"/>
      <c r="PEQ562" s="424"/>
      <c r="PER562" s="424"/>
      <c r="PES562" s="424"/>
      <c r="PET562" s="424"/>
      <c r="PEU562" s="424"/>
      <c r="PEV562" s="424"/>
      <c r="PEW562" s="421"/>
      <c r="PEX562" s="422"/>
      <c r="PEY562" s="422"/>
      <c r="PEZ562" s="421"/>
      <c r="PFA562" s="422"/>
      <c r="PFB562" s="423"/>
      <c r="PFC562" s="424"/>
      <c r="PFD562" s="424"/>
      <c r="PFE562" s="424"/>
      <c r="PFF562" s="424"/>
      <c r="PFG562" s="424"/>
      <c r="PFH562" s="424"/>
      <c r="PFI562" s="421"/>
      <c r="PFJ562" s="422"/>
      <c r="PFK562" s="422"/>
      <c r="PFL562" s="421"/>
      <c r="PFM562" s="422"/>
      <c r="PFN562" s="423"/>
      <c r="PFO562" s="424"/>
      <c r="PFP562" s="424"/>
      <c r="PFQ562" s="424"/>
      <c r="PFR562" s="424"/>
      <c r="PFS562" s="424"/>
      <c r="PFT562" s="424"/>
      <c r="PFU562" s="421"/>
      <c r="PFV562" s="422"/>
      <c r="PFW562" s="422"/>
      <c r="PFX562" s="421"/>
      <c r="PFY562" s="422"/>
      <c r="PFZ562" s="423"/>
      <c r="PGA562" s="424"/>
      <c r="PGB562" s="424"/>
      <c r="PGC562" s="424"/>
      <c r="PGD562" s="424"/>
      <c r="PGE562" s="424"/>
      <c r="PGF562" s="424"/>
      <c r="PGG562" s="421"/>
      <c r="PGH562" s="422"/>
      <c r="PGI562" s="422"/>
      <c r="PGJ562" s="421"/>
      <c r="PGK562" s="422"/>
      <c r="PGL562" s="423"/>
      <c r="PGM562" s="424"/>
      <c r="PGN562" s="424"/>
      <c r="PGO562" s="424"/>
      <c r="PGP562" s="424"/>
      <c r="PGQ562" s="424"/>
      <c r="PGR562" s="424"/>
      <c r="PGS562" s="421"/>
      <c r="PGT562" s="422"/>
      <c r="PGU562" s="422"/>
      <c r="PGV562" s="421"/>
      <c r="PGW562" s="422"/>
      <c r="PGX562" s="423"/>
      <c r="PGY562" s="424"/>
      <c r="PGZ562" s="424"/>
      <c r="PHA562" s="424"/>
      <c r="PHB562" s="424"/>
      <c r="PHC562" s="424"/>
      <c r="PHD562" s="424"/>
      <c r="PHE562" s="421"/>
      <c r="PHF562" s="422"/>
      <c r="PHG562" s="422"/>
      <c r="PHH562" s="421"/>
      <c r="PHI562" s="422"/>
      <c r="PHJ562" s="423"/>
      <c r="PHK562" s="424"/>
      <c r="PHL562" s="424"/>
      <c r="PHM562" s="424"/>
      <c r="PHN562" s="424"/>
      <c r="PHO562" s="424"/>
      <c r="PHP562" s="424"/>
      <c r="PHQ562" s="421"/>
      <c r="PHR562" s="422"/>
      <c r="PHS562" s="422"/>
      <c r="PHT562" s="421"/>
      <c r="PHU562" s="422"/>
      <c r="PHV562" s="423"/>
      <c r="PHW562" s="424"/>
      <c r="PHX562" s="424"/>
      <c r="PHY562" s="424"/>
      <c r="PHZ562" s="424"/>
      <c r="PIA562" s="424"/>
      <c r="PIB562" s="424"/>
      <c r="PIC562" s="421"/>
      <c r="PID562" s="422"/>
      <c r="PIE562" s="422"/>
      <c r="PIF562" s="421"/>
      <c r="PIG562" s="422"/>
      <c r="PIH562" s="423"/>
      <c r="PII562" s="424"/>
      <c r="PIJ562" s="424"/>
      <c r="PIK562" s="424"/>
      <c r="PIL562" s="424"/>
      <c r="PIM562" s="424"/>
      <c r="PIN562" s="424"/>
      <c r="PIO562" s="421"/>
      <c r="PIP562" s="422"/>
      <c r="PIQ562" s="422"/>
      <c r="PIR562" s="421"/>
      <c r="PIS562" s="422"/>
      <c r="PIT562" s="423"/>
      <c r="PIU562" s="424"/>
      <c r="PIV562" s="424"/>
      <c r="PIW562" s="424"/>
      <c r="PIX562" s="424"/>
      <c r="PIY562" s="424"/>
      <c r="PIZ562" s="424"/>
      <c r="PJA562" s="421"/>
      <c r="PJB562" s="422"/>
      <c r="PJC562" s="422"/>
      <c r="PJD562" s="421"/>
      <c r="PJE562" s="422"/>
      <c r="PJF562" s="423"/>
      <c r="PJG562" s="424"/>
      <c r="PJH562" s="424"/>
      <c r="PJI562" s="424"/>
      <c r="PJJ562" s="424"/>
      <c r="PJK562" s="424"/>
      <c r="PJL562" s="424"/>
      <c r="PJM562" s="421"/>
      <c r="PJN562" s="422"/>
      <c r="PJO562" s="422"/>
      <c r="PJP562" s="421"/>
      <c r="PJQ562" s="422"/>
      <c r="PJR562" s="423"/>
      <c r="PJS562" s="424"/>
      <c r="PJT562" s="424"/>
      <c r="PJU562" s="424"/>
      <c r="PJV562" s="424"/>
      <c r="PJW562" s="424"/>
      <c r="PJX562" s="424"/>
      <c r="PJY562" s="421"/>
      <c r="PJZ562" s="422"/>
      <c r="PKA562" s="422"/>
      <c r="PKB562" s="421"/>
      <c r="PKC562" s="422"/>
      <c r="PKD562" s="423"/>
      <c r="PKE562" s="424"/>
      <c r="PKF562" s="424"/>
      <c r="PKG562" s="424"/>
      <c r="PKH562" s="424"/>
      <c r="PKI562" s="424"/>
      <c r="PKJ562" s="424"/>
      <c r="PKK562" s="421"/>
      <c r="PKL562" s="422"/>
      <c r="PKM562" s="422"/>
      <c r="PKN562" s="421"/>
      <c r="PKO562" s="422"/>
      <c r="PKP562" s="423"/>
      <c r="PKQ562" s="424"/>
      <c r="PKR562" s="424"/>
      <c r="PKS562" s="424"/>
      <c r="PKT562" s="424"/>
      <c r="PKU562" s="424"/>
      <c r="PKV562" s="424"/>
      <c r="PKW562" s="421"/>
      <c r="PKX562" s="422"/>
      <c r="PKY562" s="422"/>
      <c r="PKZ562" s="421"/>
      <c r="PLA562" s="422"/>
      <c r="PLB562" s="423"/>
      <c r="PLC562" s="424"/>
      <c r="PLD562" s="424"/>
      <c r="PLE562" s="424"/>
      <c r="PLF562" s="424"/>
      <c r="PLG562" s="424"/>
      <c r="PLH562" s="424"/>
      <c r="PLI562" s="421"/>
      <c r="PLJ562" s="422"/>
      <c r="PLK562" s="422"/>
      <c r="PLL562" s="421"/>
      <c r="PLM562" s="422"/>
      <c r="PLN562" s="423"/>
      <c r="PLO562" s="424"/>
      <c r="PLP562" s="424"/>
      <c r="PLQ562" s="424"/>
      <c r="PLR562" s="424"/>
      <c r="PLS562" s="424"/>
      <c r="PLT562" s="424"/>
      <c r="PLU562" s="421"/>
      <c r="PLV562" s="422"/>
      <c r="PLW562" s="422"/>
      <c r="PLX562" s="421"/>
      <c r="PLY562" s="422"/>
      <c r="PLZ562" s="423"/>
      <c r="PMA562" s="424"/>
      <c r="PMB562" s="424"/>
      <c r="PMC562" s="424"/>
      <c r="PMD562" s="424"/>
      <c r="PME562" s="424"/>
      <c r="PMF562" s="424"/>
      <c r="PMG562" s="421"/>
      <c r="PMH562" s="422"/>
      <c r="PMI562" s="422"/>
      <c r="PMJ562" s="421"/>
      <c r="PMK562" s="422"/>
      <c r="PML562" s="423"/>
      <c r="PMM562" s="424"/>
      <c r="PMN562" s="424"/>
      <c r="PMO562" s="424"/>
      <c r="PMP562" s="424"/>
      <c r="PMQ562" s="424"/>
      <c r="PMR562" s="424"/>
      <c r="PMS562" s="421"/>
      <c r="PMT562" s="422"/>
      <c r="PMU562" s="422"/>
      <c r="PMV562" s="421"/>
      <c r="PMW562" s="422"/>
      <c r="PMX562" s="423"/>
      <c r="PMY562" s="424"/>
      <c r="PMZ562" s="424"/>
      <c r="PNA562" s="424"/>
      <c r="PNB562" s="424"/>
      <c r="PNC562" s="424"/>
      <c r="PND562" s="424"/>
      <c r="PNE562" s="421"/>
      <c r="PNF562" s="422"/>
      <c r="PNG562" s="422"/>
      <c r="PNH562" s="421"/>
      <c r="PNI562" s="422"/>
      <c r="PNJ562" s="423"/>
      <c r="PNK562" s="424"/>
      <c r="PNL562" s="424"/>
      <c r="PNM562" s="424"/>
      <c r="PNN562" s="424"/>
      <c r="PNO562" s="424"/>
      <c r="PNP562" s="424"/>
      <c r="PNQ562" s="421"/>
      <c r="PNR562" s="422"/>
      <c r="PNS562" s="422"/>
      <c r="PNT562" s="421"/>
      <c r="PNU562" s="422"/>
      <c r="PNV562" s="423"/>
      <c r="PNW562" s="424"/>
      <c r="PNX562" s="424"/>
      <c r="PNY562" s="424"/>
      <c r="PNZ562" s="424"/>
      <c r="POA562" s="424"/>
      <c r="POB562" s="424"/>
      <c r="POC562" s="421"/>
      <c r="POD562" s="422"/>
      <c r="POE562" s="422"/>
      <c r="POF562" s="421"/>
      <c r="POG562" s="422"/>
      <c r="POH562" s="423"/>
      <c r="POI562" s="424"/>
      <c r="POJ562" s="424"/>
      <c r="POK562" s="424"/>
      <c r="POL562" s="424"/>
      <c r="POM562" s="424"/>
      <c r="PON562" s="424"/>
      <c r="POO562" s="421"/>
      <c r="POP562" s="422"/>
      <c r="POQ562" s="422"/>
      <c r="POR562" s="421"/>
      <c r="POS562" s="422"/>
      <c r="POT562" s="423"/>
      <c r="POU562" s="424"/>
      <c r="POV562" s="424"/>
      <c r="POW562" s="424"/>
      <c r="POX562" s="424"/>
      <c r="POY562" s="424"/>
      <c r="POZ562" s="424"/>
      <c r="PPA562" s="421"/>
      <c r="PPB562" s="422"/>
      <c r="PPC562" s="422"/>
      <c r="PPD562" s="421"/>
      <c r="PPE562" s="422"/>
      <c r="PPF562" s="423"/>
      <c r="PPG562" s="424"/>
      <c r="PPH562" s="424"/>
      <c r="PPI562" s="424"/>
      <c r="PPJ562" s="424"/>
      <c r="PPK562" s="424"/>
      <c r="PPL562" s="424"/>
      <c r="PPM562" s="421"/>
      <c r="PPN562" s="422"/>
      <c r="PPO562" s="422"/>
      <c r="PPP562" s="421"/>
      <c r="PPQ562" s="422"/>
      <c r="PPR562" s="423"/>
      <c r="PPS562" s="424"/>
      <c r="PPT562" s="424"/>
      <c r="PPU562" s="424"/>
      <c r="PPV562" s="424"/>
      <c r="PPW562" s="424"/>
      <c r="PPX562" s="424"/>
      <c r="PPY562" s="421"/>
      <c r="PPZ562" s="422"/>
      <c r="PQA562" s="422"/>
      <c r="PQB562" s="421"/>
      <c r="PQC562" s="422"/>
      <c r="PQD562" s="423"/>
      <c r="PQE562" s="424"/>
      <c r="PQF562" s="424"/>
      <c r="PQG562" s="424"/>
      <c r="PQH562" s="424"/>
      <c r="PQI562" s="424"/>
      <c r="PQJ562" s="424"/>
      <c r="PQK562" s="421"/>
      <c r="PQL562" s="422"/>
      <c r="PQM562" s="422"/>
      <c r="PQN562" s="421"/>
      <c r="PQO562" s="422"/>
      <c r="PQP562" s="423"/>
      <c r="PQQ562" s="424"/>
      <c r="PQR562" s="424"/>
      <c r="PQS562" s="424"/>
      <c r="PQT562" s="424"/>
      <c r="PQU562" s="424"/>
      <c r="PQV562" s="424"/>
      <c r="PQW562" s="421"/>
      <c r="PQX562" s="422"/>
      <c r="PQY562" s="422"/>
      <c r="PQZ562" s="421"/>
      <c r="PRA562" s="422"/>
      <c r="PRB562" s="423"/>
      <c r="PRC562" s="424"/>
      <c r="PRD562" s="424"/>
      <c r="PRE562" s="424"/>
      <c r="PRF562" s="424"/>
      <c r="PRG562" s="424"/>
      <c r="PRH562" s="424"/>
      <c r="PRI562" s="421"/>
      <c r="PRJ562" s="422"/>
      <c r="PRK562" s="422"/>
      <c r="PRL562" s="421"/>
      <c r="PRM562" s="422"/>
      <c r="PRN562" s="423"/>
      <c r="PRO562" s="424"/>
      <c r="PRP562" s="424"/>
      <c r="PRQ562" s="424"/>
      <c r="PRR562" s="424"/>
      <c r="PRS562" s="424"/>
      <c r="PRT562" s="424"/>
      <c r="PRU562" s="421"/>
      <c r="PRV562" s="422"/>
      <c r="PRW562" s="422"/>
      <c r="PRX562" s="421"/>
      <c r="PRY562" s="422"/>
      <c r="PRZ562" s="423"/>
      <c r="PSA562" s="424"/>
      <c r="PSB562" s="424"/>
      <c r="PSC562" s="424"/>
      <c r="PSD562" s="424"/>
      <c r="PSE562" s="424"/>
      <c r="PSF562" s="424"/>
      <c r="PSG562" s="421"/>
      <c r="PSH562" s="422"/>
      <c r="PSI562" s="422"/>
      <c r="PSJ562" s="421"/>
      <c r="PSK562" s="422"/>
      <c r="PSL562" s="423"/>
      <c r="PSM562" s="424"/>
      <c r="PSN562" s="424"/>
      <c r="PSO562" s="424"/>
      <c r="PSP562" s="424"/>
      <c r="PSQ562" s="424"/>
      <c r="PSR562" s="424"/>
      <c r="PSS562" s="421"/>
      <c r="PST562" s="422"/>
      <c r="PSU562" s="422"/>
      <c r="PSV562" s="421"/>
      <c r="PSW562" s="422"/>
      <c r="PSX562" s="423"/>
      <c r="PSY562" s="424"/>
      <c r="PSZ562" s="424"/>
      <c r="PTA562" s="424"/>
      <c r="PTB562" s="424"/>
      <c r="PTC562" s="424"/>
      <c r="PTD562" s="424"/>
      <c r="PTE562" s="421"/>
      <c r="PTF562" s="422"/>
      <c r="PTG562" s="422"/>
      <c r="PTH562" s="421"/>
      <c r="PTI562" s="422"/>
      <c r="PTJ562" s="423"/>
      <c r="PTK562" s="424"/>
      <c r="PTL562" s="424"/>
      <c r="PTM562" s="424"/>
      <c r="PTN562" s="424"/>
      <c r="PTO562" s="424"/>
      <c r="PTP562" s="424"/>
      <c r="PTQ562" s="421"/>
      <c r="PTR562" s="422"/>
      <c r="PTS562" s="422"/>
      <c r="PTT562" s="421"/>
      <c r="PTU562" s="422"/>
      <c r="PTV562" s="423"/>
      <c r="PTW562" s="424"/>
      <c r="PTX562" s="424"/>
      <c r="PTY562" s="424"/>
      <c r="PTZ562" s="424"/>
      <c r="PUA562" s="424"/>
      <c r="PUB562" s="424"/>
      <c r="PUC562" s="421"/>
      <c r="PUD562" s="422"/>
      <c r="PUE562" s="422"/>
      <c r="PUF562" s="421"/>
      <c r="PUG562" s="422"/>
      <c r="PUH562" s="423"/>
      <c r="PUI562" s="424"/>
      <c r="PUJ562" s="424"/>
      <c r="PUK562" s="424"/>
      <c r="PUL562" s="424"/>
      <c r="PUM562" s="424"/>
      <c r="PUN562" s="424"/>
      <c r="PUO562" s="421"/>
      <c r="PUP562" s="422"/>
      <c r="PUQ562" s="422"/>
      <c r="PUR562" s="421"/>
      <c r="PUS562" s="422"/>
      <c r="PUT562" s="423"/>
      <c r="PUU562" s="424"/>
      <c r="PUV562" s="424"/>
      <c r="PUW562" s="424"/>
      <c r="PUX562" s="424"/>
      <c r="PUY562" s="424"/>
      <c r="PUZ562" s="424"/>
      <c r="PVA562" s="421"/>
      <c r="PVB562" s="422"/>
      <c r="PVC562" s="422"/>
      <c r="PVD562" s="421"/>
      <c r="PVE562" s="422"/>
      <c r="PVF562" s="423"/>
      <c r="PVG562" s="424"/>
      <c r="PVH562" s="424"/>
      <c r="PVI562" s="424"/>
      <c r="PVJ562" s="424"/>
      <c r="PVK562" s="424"/>
      <c r="PVL562" s="424"/>
      <c r="PVM562" s="421"/>
      <c r="PVN562" s="422"/>
      <c r="PVO562" s="422"/>
      <c r="PVP562" s="421"/>
      <c r="PVQ562" s="422"/>
      <c r="PVR562" s="423"/>
      <c r="PVS562" s="424"/>
      <c r="PVT562" s="424"/>
      <c r="PVU562" s="424"/>
      <c r="PVV562" s="424"/>
      <c r="PVW562" s="424"/>
      <c r="PVX562" s="424"/>
      <c r="PVY562" s="421"/>
      <c r="PVZ562" s="422"/>
      <c r="PWA562" s="422"/>
      <c r="PWB562" s="421"/>
      <c r="PWC562" s="422"/>
      <c r="PWD562" s="423"/>
      <c r="PWE562" s="424"/>
      <c r="PWF562" s="424"/>
      <c r="PWG562" s="424"/>
      <c r="PWH562" s="424"/>
      <c r="PWI562" s="424"/>
      <c r="PWJ562" s="424"/>
      <c r="PWK562" s="421"/>
      <c r="PWL562" s="422"/>
      <c r="PWM562" s="422"/>
      <c r="PWN562" s="421"/>
      <c r="PWO562" s="422"/>
      <c r="PWP562" s="423"/>
      <c r="PWQ562" s="424"/>
      <c r="PWR562" s="424"/>
      <c r="PWS562" s="424"/>
      <c r="PWT562" s="424"/>
      <c r="PWU562" s="424"/>
      <c r="PWV562" s="424"/>
      <c r="PWW562" s="421"/>
      <c r="PWX562" s="422"/>
      <c r="PWY562" s="422"/>
      <c r="PWZ562" s="421"/>
      <c r="PXA562" s="422"/>
      <c r="PXB562" s="423"/>
      <c r="PXC562" s="424"/>
      <c r="PXD562" s="424"/>
      <c r="PXE562" s="424"/>
      <c r="PXF562" s="424"/>
      <c r="PXG562" s="424"/>
      <c r="PXH562" s="424"/>
      <c r="PXI562" s="421"/>
      <c r="PXJ562" s="422"/>
      <c r="PXK562" s="422"/>
      <c r="PXL562" s="421"/>
      <c r="PXM562" s="422"/>
      <c r="PXN562" s="423"/>
      <c r="PXO562" s="424"/>
      <c r="PXP562" s="424"/>
      <c r="PXQ562" s="424"/>
      <c r="PXR562" s="424"/>
      <c r="PXS562" s="424"/>
      <c r="PXT562" s="424"/>
      <c r="PXU562" s="421"/>
      <c r="PXV562" s="422"/>
      <c r="PXW562" s="422"/>
      <c r="PXX562" s="421"/>
      <c r="PXY562" s="422"/>
      <c r="PXZ562" s="423"/>
      <c r="PYA562" s="424"/>
      <c r="PYB562" s="424"/>
      <c r="PYC562" s="424"/>
      <c r="PYD562" s="424"/>
      <c r="PYE562" s="424"/>
      <c r="PYF562" s="424"/>
      <c r="PYG562" s="421"/>
      <c r="PYH562" s="422"/>
      <c r="PYI562" s="422"/>
      <c r="PYJ562" s="421"/>
      <c r="PYK562" s="422"/>
      <c r="PYL562" s="423"/>
      <c r="PYM562" s="424"/>
      <c r="PYN562" s="424"/>
      <c r="PYO562" s="424"/>
      <c r="PYP562" s="424"/>
      <c r="PYQ562" s="424"/>
      <c r="PYR562" s="424"/>
      <c r="PYS562" s="421"/>
      <c r="PYT562" s="422"/>
      <c r="PYU562" s="422"/>
      <c r="PYV562" s="421"/>
      <c r="PYW562" s="422"/>
      <c r="PYX562" s="423"/>
      <c r="PYY562" s="424"/>
      <c r="PYZ562" s="424"/>
      <c r="PZA562" s="424"/>
      <c r="PZB562" s="424"/>
      <c r="PZC562" s="424"/>
      <c r="PZD562" s="424"/>
      <c r="PZE562" s="421"/>
      <c r="PZF562" s="422"/>
      <c r="PZG562" s="422"/>
      <c r="PZH562" s="421"/>
      <c r="PZI562" s="422"/>
      <c r="PZJ562" s="423"/>
      <c r="PZK562" s="424"/>
      <c r="PZL562" s="424"/>
      <c r="PZM562" s="424"/>
      <c r="PZN562" s="424"/>
      <c r="PZO562" s="424"/>
      <c r="PZP562" s="424"/>
      <c r="PZQ562" s="421"/>
      <c r="PZR562" s="422"/>
      <c r="PZS562" s="422"/>
      <c r="PZT562" s="421"/>
      <c r="PZU562" s="422"/>
      <c r="PZV562" s="423"/>
      <c r="PZW562" s="424"/>
      <c r="PZX562" s="424"/>
      <c r="PZY562" s="424"/>
      <c r="PZZ562" s="424"/>
      <c r="QAA562" s="424"/>
      <c r="QAB562" s="424"/>
      <c r="QAC562" s="421"/>
      <c r="QAD562" s="422"/>
      <c r="QAE562" s="422"/>
      <c r="QAF562" s="421"/>
      <c r="QAG562" s="422"/>
      <c r="QAH562" s="423"/>
      <c r="QAI562" s="424"/>
      <c r="QAJ562" s="424"/>
      <c r="QAK562" s="424"/>
      <c r="QAL562" s="424"/>
      <c r="QAM562" s="424"/>
      <c r="QAN562" s="424"/>
      <c r="QAO562" s="421"/>
      <c r="QAP562" s="422"/>
      <c r="QAQ562" s="422"/>
      <c r="QAR562" s="421"/>
      <c r="QAS562" s="422"/>
      <c r="QAT562" s="423"/>
      <c r="QAU562" s="424"/>
      <c r="QAV562" s="424"/>
      <c r="QAW562" s="424"/>
      <c r="QAX562" s="424"/>
      <c r="QAY562" s="424"/>
      <c r="QAZ562" s="424"/>
      <c r="QBA562" s="421"/>
      <c r="QBB562" s="422"/>
      <c r="QBC562" s="422"/>
      <c r="QBD562" s="421"/>
      <c r="QBE562" s="422"/>
      <c r="QBF562" s="423"/>
      <c r="QBG562" s="424"/>
      <c r="QBH562" s="424"/>
      <c r="QBI562" s="424"/>
      <c r="QBJ562" s="424"/>
      <c r="QBK562" s="424"/>
      <c r="QBL562" s="424"/>
      <c r="QBM562" s="421"/>
      <c r="QBN562" s="422"/>
      <c r="QBO562" s="422"/>
      <c r="QBP562" s="421"/>
      <c r="QBQ562" s="422"/>
      <c r="QBR562" s="423"/>
      <c r="QBS562" s="424"/>
      <c r="QBT562" s="424"/>
      <c r="QBU562" s="424"/>
      <c r="QBV562" s="424"/>
      <c r="QBW562" s="424"/>
      <c r="QBX562" s="424"/>
      <c r="QBY562" s="421"/>
      <c r="QBZ562" s="422"/>
      <c r="QCA562" s="422"/>
      <c r="QCB562" s="421"/>
      <c r="QCC562" s="422"/>
      <c r="QCD562" s="423"/>
      <c r="QCE562" s="424"/>
      <c r="QCF562" s="424"/>
      <c r="QCG562" s="424"/>
      <c r="QCH562" s="424"/>
      <c r="QCI562" s="424"/>
      <c r="QCJ562" s="424"/>
      <c r="QCK562" s="421"/>
      <c r="QCL562" s="422"/>
      <c r="QCM562" s="422"/>
      <c r="QCN562" s="421"/>
      <c r="QCO562" s="422"/>
      <c r="QCP562" s="423"/>
      <c r="QCQ562" s="424"/>
      <c r="QCR562" s="424"/>
      <c r="QCS562" s="424"/>
      <c r="QCT562" s="424"/>
      <c r="QCU562" s="424"/>
      <c r="QCV562" s="424"/>
      <c r="QCW562" s="421"/>
      <c r="QCX562" s="422"/>
      <c r="QCY562" s="422"/>
      <c r="QCZ562" s="421"/>
      <c r="QDA562" s="422"/>
      <c r="QDB562" s="423"/>
      <c r="QDC562" s="424"/>
      <c r="QDD562" s="424"/>
      <c r="QDE562" s="424"/>
      <c r="QDF562" s="424"/>
      <c r="QDG562" s="424"/>
      <c r="QDH562" s="424"/>
      <c r="QDI562" s="421"/>
      <c r="QDJ562" s="422"/>
      <c r="QDK562" s="422"/>
      <c r="QDL562" s="421"/>
      <c r="QDM562" s="422"/>
      <c r="QDN562" s="423"/>
      <c r="QDO562" s="424"/>
      <c r="QDP562" s="424"/>
      <c r="QDQ562" s="424"/>
      <c r="QDR562" s="424"/>
      <c r="QDS562" s="424"/>
      <c r="QDT562" s="424"/>
      <c r="QDU562" s="421"/>
      <c r="QDV562" s="422"/>
      <c r="QDW562" s="422"/>
      <c r="QDX562" s="421"/>
      <c r="QDY562" s="422"/>
      <c r="QDZ562" s="423"/>
      <c r="QEA562" s="424"/>
      <c r="QEB562" s="424"/>
      <c r="QEC562" s="424"/>
      <c r="QED562" s="424"/>
      <c r="QEE562" s="424"/>
      <c r="QEF562" s="424"/>
      <c r="QEG562" s="421"/>
      <c r="QEH562" s="422"/>
      <c r="QEI562" s="422"/>
      <c r="QEJ562" s="421"/>
      <c r="QEK562" s="422"/>
      <c r="QEL562" s="423"/>
      <c r="QEM562" s="424"/>
      <c r="QEN562" s="424"/>
      <c r="QEO562" s="424"/>
      <c r="QEP562" s="424"/>
      <c r="QEQ562" s="424"/>
      <c r="QER562" s="424"/>
      <c r="QES562" s="421"/>
      <c r="QET562" s="422"/>
      <c r="QEU562" s="422"/>
      <c r="QEV562" s="421"/>
      <c r="QEW562" s="422"/>
      <c r="QEX562" s="423"/>
      <c r="QEY562" s="424"/>
      <c r="QEZ562" s="424"/>
      <c r="QFA562" s="424"/>
      <c r="QFB562" s="424"/>
      <c r="QFC562" s="424"/>
      <c r="QFD562" s="424"/>
      <c r="QFE562" s="421"/>
      <c r="QFF562" s="422"/>
      <c r="QFG562" s="422"/>
      <c r="QFH562" s="421"/>
      <c r="QFI562" s="422"/>
      <c r="QFJ562" s="423"/>
      <c r="QFK562" s="424"/>
      <c r="QFL562" s="424"/>
      <c r="QFM562" s="424"/>
      <c r="QFN562" s="424"/>
      <c r="QFO562" s="424"/>
      <c r="QFP562" s="424"/>
      <c r="QFQ562" s="421"/>
      <c r="QFR562" s="422"/>
      <c r="QFS562" s="422"/>
      <c r="QFT562" s="421"/>
      <c r="QFU562" s="422"/>
      <c r="QFV562" s="423"/>
      <c r="QFW562" s="424"/>
      <c r="QFX562" s="424"/>
      <c r="QFY562" s="424"/>
      <c r="QFZ562" s="424"/>
      <c r="QGA562" s="424"/>
      <c r="QGB562" s="424"/>
      <c r="QGC562" s="421"/>
      <c r="QGD562" s="422"/>
      <c r="QGE562" s="422"/>
      <c r="QGF562" s="421"/>
      <c r="QGG562" s="422"/>
      <c r="QGH562" s="423"/>
      <c r="QGI562" s="424"/>
      <c r="QGJ562" s="424"/>
      <c r="QGK562" s="424"/>
      <c r="QGL562" s="424"/>
      <c r="QGM562" s="424"/>
      <c r="QGN562" s="424"/>
      <c r="QGO562" s="421"/>
      <c r="QGP562" s="422"/>
      <c r="QGQ562" s="422"/>
      <c r="QGR562" s="421"/>
      <c r="QGS562" s="422"/>
      <c r="QGT562" s="423"/>
      <c r="QGU562" s="424"/>
      <c r="QGV562" s="424"/>
      <c r="QGW562" s="424"/>
      <c r="QGX562" s="424"/>
      <c r="QGY562" s="424"/>
      <c r="QGZ562" s="424"/>
      <c r="QHA562" s="421"/>
      <c r="QHB562" s="422"/>
      <c r="QHC562" s="422"/>
      <c r="QHD562" s="421"/>
      <c r="QHE562" s="422"/>
      <c r="QHF562" s="423"/>
      <c r="QHG562" s="424"/>
      <c r="QHH562" s="424"/>
      <c r="QHI562" s="424"/>
      <c r="QHJ562" s="424"/>
      <c r="QHK562" s="424"/>
      <c r="QHL562" s="424"/>
      <c r="QHM562" s="421"/>
      <c r="QHN562" s="422"/>
      <c r="QHO562" s="422"/>
      <c r="QHP562" s="421"/>
      <c r="QHQ562" s="422"/>
      <c r="QHR562" s="423"/>
      <c r="QHS562" s="424"/>
      <c r="QHT562" s="424"/>
      <c r="QHU562" s="424"/>
      <c r="QHV562" s="424"/>
      <c r="QHW562" s="424"/>
      <c r="QHX562" s="424"/>
      <c r="QHY562" s="421"/>
      <c r="QHZ562" s="422"/>
      <c r="QIA562" s="422"/>
      <c r="QIB562" s="421"/>
      <c r="QIC562" s="422"/>
      <c r="QID562" s="423"/>
      <c r="QIE562" s="424"/>
      <c r="QIF562" s="424"/>
      <c r="QIG562" s="424"/>
      <c r="QIH562" s="424"/>
      <c r="QII562" s="424"/>
      <c r="QIJ562" s="424"/>
      <c r="QIK562" s="421"/>
      <c r="QIL562" s="422"/>
      <c r="QIM562" s="422"/>
      <c r="QIN562" s="421"/>
      <c r="QIO562" s="422"/>
      <c r="QIP562" s="423"/>
      <c r="QIQ562" s="424"/>
      <c r="QIR562" s="424"/>
      <c r="QIS562" s="424"/>
      <c r="QIT562" s="424"/>
      <c r="QIU562" s="424"/>
      <c r="QIV562" s="424"/>
      <c r="QIW562" s="421"/>
      <c r="QIX562" s="422"/>
      <c r="QIY562" s="422"/>
      <c r="QIZ562" s="421"/>
      <c r="QJA562" s="422"/>
      <c r="QJB562" s="423"/>
      <c r="QJC562" s="424"/>
      <c r="QJD562" s="424"/>
      <c r="QJE562" s="424"/>
      <c r="QJF562" s="424"/>
      <c r="QJG562" s="424"/>
      <c r="QJH562" s="424"/>
      <c r="QJI562" s="421"/>
      <c r="QJJ562" s="422"/>
      <c r="QJK562" s="422"/>
      <c r="QJL562" s="421"/>
      <c r="QJM562" s="422"/>
      <c r="QJN562" s="423"/>
      <c r="QJO562" s="424"/>
      <c r="QJP562" s="424"/>
      <c r="QJQ562" s="424"/>
      <c r="QJR562" s="424"/>
      <c r="QJS562" s="424"/>
      <c r="QJT562" s="424"/>
      <c r="QJU562" s="421"/>
      <c r="QJV562" s="422"/>
      <c r="QJW562" s="422"/>
      <c r="QJX562" s="421"/>
      <c r="QJY562" s="422"/>
      <c r="QJZ562" s="423"/>
      <c r="QKA562" s="424"/>
      <c r="QKB562" s="424"/>
      <c r="QKC562" s="424"/>
      <c r="QKD562" s="424"/>
      <c r="QKE562" s="424"/>
      <c r="QKF562" s="424"/>
      <c r="QKG562" s="421"/>
      <c r="QKH562" s="422"/>
      <c r="QKI562" s="422"/>
      <c r="QKJ562" s="421"/>
      <c r="QKK562" s="422"/>
      <c r="QKL562" s="423"/>
      <c r="QKM562" s="424"/>
      <c r="QKN562" s="424"/>
      <c r="QKO562" s="424"/>
      <c r="QKP562" s="424"/>
      <c r="QKQ562" s="424"/>
      <c r="QKR562" s="424"/>
      <c r="QKS562" s="421"/>
      <c r="QKT562" s="422"/>
      <c r="QKU562" s="422"/>
      <c r="QKV562" s="421"/>
      <c r="QKW562" s="422"/>
      <c r="QKX562" s="423"/>
      <c r="QKY562" s="424"/>
      <c r="QKZ562" s="424"/>
      <c r="QLA562" s="424"/>
      <c r="QLB562" s="424"/>
      <c r="QLC562" s="424"/>
      <c r="QLD562" s="424"/>
      <c r="QLE562" s="421"/>
      <c r="QLF562" s="422"/>
      <c r="QLG562" s="422"/>
      <c r="QLH562" s="421"/>
      <c r="QLI562" s="422"/>
      <c r="QLJ562" s="423"/>
      <c r="QLK562" s="424"/>
      <c r="QLL562" s="424"/>
      <c r="QLM562" s="424"/>
      <c r="QLN562" s="424"/>
      <c r="QLO562" s="424"/>
      <c r="QLP562" s="424"/>
      <c r="QLQ562" s="421"/>
      <c r="QLR562" s="422"/>
      <c r="QLS562" s="422"/>
      <c r="QLT562" s="421"/>
      <c r="QLU562" s="422"/>
      <c r="QLV562" s="423"/>
      <c r="QLW562" s="424"/>
      <c r="QLX562" s="424"/>
      <c r="QLY562" s="424"/>
      <c r="QLZ562" s="424"/>
      <c r="QMA562" s="424"/>
      <c r="QMB562" s="424"/>
      <c r="QMC562" s="421"/>
      <c r="QMD562" s="422"/>
      <c r="QME562" s="422"/>
      <c r="QMF562" s="421"/>
      <c r="QMG562" s="422"/>
      <c r="QMH562" s="423"/>
      <c r="QMI562" s="424"/>
      <c r="QMJ562" s="424"/>
      <c r="QMK562" s="424"/>
      <c r="QML562" s="424"/>
      <c r="QMM562" s="424"/>
      <c r="QMN562" s="424"/>
      <c r="QMO562" s="421"/>
      <c r="QMP562" s="422"/>
      <c r="QMQ562" s="422"/>
      <c r="QMR562" s="421"/>
      <c r="QMS562" s="422"/>
      <c r="QMT562" s="423"/>
      <c r="QMU562" s="424"/>
      <c r="QMV562" s="424"/>
      <c r="QMW562" s="424"/>
      <c r="QMX562" s="424"/>
      <c r="QMY562" s="424"/>
      <c r="QMZ562" s="424"/>
      <c r="QNA562" s="421"/>
      <c r="QNB562" s="422"/>
      <c r="QNC562" s="422"/>
      <c r="QND562" s="421"/>
      <c r="QNE562" s="422"/>
      <c r="QNF562" s="423"/>
      <c r="QNG562" s="424"/>
      <c r="QNH562" s="424"/>
      <c r="QNI562" s="424"/>
      <c r="QNJ562" s="424"/>
      <c r="QNK562" s="424"/>
      <c r="QNL562" s="424"/>
      <c r="QNM562" s="421"/>
      <c r="QNN562" s="422"/>
      <c r="QNO562" s="422"/>
      <c r="QNP562" s="421"/>
      <c r="QNQ562" s="422"/>
      <c r="QNR562" s="423"/>
      <c r="QNS562" s="424"/>
      <c r="QNT562" s="424"/>
      <c r="QNU562" s="424"/>
      <c r="QNV562" s="424"/>
      <c r="QNW562" s="424"/>
      <c r="QNX562" s="424"/>
      <c r="QNY562" s="421"/>
      <c r="QNZ562" s="422"/>
      <c r="QOA562" s="422"/>
      <c r="QOB562" s="421"/>
      <c r="QOC562" s="422"/>
      <c r="QOD562" s="423"/>
      <c r="QOE562" s="424"/>
      <c r="QOF562" s="424"/>
      <c r="QOG562" s="424"/>
      <c r="QOH562" s="424"/>
      <c r="QOI562" s="424"/>
      <c r="QOJ562" s="424"/>
      <c r="QOK562" s="421"/>
      <c r="QOL562" s="422"/>
      <c r="QOM562" s="422"/>
      <c r="QON562" s="421"/>
      <c r="QOO562" s="422"/>
      <c r="QOP562" s="423"/>
      <c r="QOQ562" s="424"/>
      <c r="QOR562" s="424"/>
      <c r="QOS562" s="424"/>
      <c r="QOT562" s="424"/>
      <c r="QOU562" s="424"/>
      <c r="QOV562" s="424"/>
      <c r="QOW562" s="421"/>
      <c r="QOX562" s="422"/>
      <c r="QOY562" s="422"/>
      <c r="QOZ562" s="421"/>
      <c r="QPA562" s="422"/>
      <c r="QPB562" s="423"/>
      <c r="QPC562" s="424"/>
      <c r="QPD562" s="424"/>
      <c r="QPE562" s="424"/>
      <c r="QPF562" s="424"/>
      <c r="QPG562" s="424"/>
      <c r="QPH562" s="424"/>
      <c r="QPI562" s="421"/>
      <c r="QPJ562" s="422"/>
      <c r="QPK562" s="422"/>
      <c r="QPL562" s="421"/>
      <c r="QPM562" s="422"/>
      <c r="QPN562" s="423"/>
      <c r="QPO562" s="424"/>
      <c r="QPP562" s="424"/>
      <c r="QPQ562" s="424"/>
      <c r="QPR562" s="424"/>
      <c r="QPS562" s="424"/>
      <c r="QPT562" s="424"/>
      <c r="QPU562" s="421"/>
      <c r="QPV562" s="422"/>
      <c r="QPW562" s="422"/>
      <c r="QPX562" s="421"/>
      <c r="QPY562" s="422"/>
      <c r="QPZ562" s="423"/>
      <c r="QQA562" s="424"/>
      <c r="QQB562" s="424"/>
      <c r="QQC562" s="424"/>
      <c r="QQD562" s="424"/>
      <c r="QQE562" s="424"/>
      <c r="QQF562" s="424"/>
      <c r="QQG562" s="421"/>
      <c r="QQH562" s="422"/>
      <c r="QQI562" s="422"/>
      <c r="QQJ562" s="421"/>
      <c r="QQK562" s="422"/>
      <c r="QQL562" s="423"/>
      <c r="QQM562" s="424"/>
      <c r="QQN562" s="424"/>
      <c r="QQO562" s="424"/>
      <c r="QQP562" s="424"/>
      <c r="QQQ562" s="424"/>
      <c r="QQR562" s="424"/>
      <c r="QQS562" s="421"/>
      <c r="QQT562" s="422"/>
      <c r="QQU562" s="422"/>
      <c r="QQV562" s="421"/>
      <c r="QQW562" s="422"/>
      <c r="QQX562" s="423"/>
      <c r="QQY562" s="424"/>
      <c r="QQZ562" s="424"/>
      <c r="QRA562" s="424"/>
      <c r="QRB562" s="424"/>
      <c r="QRC562" s="424"/>
      <c r="QRD562" s="424"/>
      <c r="QRE562" s="421"/>
      <c r="QRF562" s="422"/>
      <c r="QRG562" s="422"/>
      <c r="QRH562" s="421"/>
      <c r="QRI562" s="422"/>
      <c r="QRJ562" s="423"/>
      <c r="QRK562" s="424"/>
      <c r="QRL562" s="424"/>
      <c r="QRM562" s="424"/>
      <c r="QRN562" s="424"/>
      <c r="QRO562" s="424"/>
      <c r="QRP562" s="424"/>
      <c r="QRQ562" s="421"/>
      <c r="QRR562" s="422"/>
      <c r="QRS562" s="422"/>
      <c r="QRT562" s="421"/>
      <c r="QRU562" s="422"/>
      <c r="QRV562" s="423"/>
      <c r="QRW562" s="424"/>
      <c r="QRX562" s="424"/>
      <c r="QRY562" s="424"/>
      <c r="QRZ562" s="424"/>
      <c r="QSA562" s="424"/>
      <c r="QSB562" s="424"/>
      <c r="QSC562" s="421"/>
      <c r="QSD562" s="422"/>
      <c r="QSE562" s="422"/>
      <c r="QSF562" s="421"/>
      <c r="QSG562" s="422"/>
      <c r="QSH562" s="423"/>
      <c r="QSI562" s="424"/>
      <c r="QSJ562" s="424"/>
      <c r="QSK562" s="424"/>
      <c r="QSL562" s="424"/>
      <c r="QSM562" s="424"/>
      <c r="QSN562" s="424"/>
      <c r="QSO562" s="421"/>
      <c r="QSP562" s="422"/>
      <c r="QSQ562" s="422"/>
      <c r="QSR562" s="421"/>
      <c r="QSS562" s="422"/>
      <c r="QST562" s="423"/>
      <c r="QSU562" s="424"/>
      <c r="QSV562" s="424"/>
      <c r="QSW562" s="424"/>
      <c r="QSX562" s="424"/>
      <c r="QSY562" s="424"/>
      <c r="QSZ562" s="424"/>
      <c r="QTA562" s="421"/>
      <c r="QTB562" s="422"/>
      <c r="QTC562" s="422"/>
      <c r="QTD562" s="421"/>
      <c r="QTE562" s="422"/>
      <c r="QTF562" s="423"/>
      <c r="QTG562" s="424"/>
      <c r="QTH562" s="424"/>
      <c r="QTI562" s="424"/>
      <c r="QTJ562" s="424"/>
      <c r="QTK562" s="424"/>
      <c r="QTL562" s="424"/>
      <c r="QTM562" s="421"/>
      <c r="QTN562" s="422"/>
      <c r="QTO562" s="422"/>
      <c r="QTP562" s="421"/>
      <c r="QTQ562" s="422"/>
      <c r="QTR562" s="423"/>
      <c r="QTS562" s="424"/>
      <c r="QTT562" s="424"/>
      <c r="QTU562" s="424"/>
      <c r="QTV562" s="424"/>
      <c r="QTW562" s="424"/>
      <c r="QTX562" s="424"/>
      <c r="QTY562" s="421"/>
      <c r="QTZ562" s="422"/>
      <c r="QUA562" s="422"/>
      <c r="QUB562" s="421"/>
      <c r="QUC562" s="422"/>
      <c r="QUD562" s="423"/>
      <c r="QUE562" s="424"/>
      <c r="QUF562" s="424"/>
      <c r="QUG562" s="424"/>
      <c r="QUH562" s="424"/>
      <c r="QUI562" s="424"/>
      <c r="QUJ562" s="424"/>
      <c r="QUK562" s="421"/>
      <c r="QUL562" s="422"/>
      <c r="QUM562" s="422"/>
      <c r="QUN562" s="421"/>
      <c r="QUO562" s="422"/>
      <c r="QUP562" s="423"/>
      <c r="QUQ562" s="424"/>
      <c r="QUR562" s="424"/>
      <c r="QUS562" s="424"/>
      <c r="QUT562" s="424"/>
      <c r="QUU562" s="424"/>
      <c r="QUV562" s="424"/>
      <c r="QUW562" s="421"/>
      <c r="QUX562" s="422"/>
      <c r="QUY562" s="422"/>
      <c r="QUZ562" s="421"/>
      <c r="QVA562" s="422"/>
      <c r="QVB562" s="423"/>
      <c r="QVC562" s="424"/>
      <c r="QVD562" s="424"/>
      <c r="QVE562" s="424"/>
      <c r="QVF562" s="424"/>
      <c r="QVG562" s="424"/>
      <c r="QVH562" s="424"/>
      <c r="QVI562" s="421"/>
      <c r="QVJ562" s="422"/>
      <c r="QVK562" s="422"/>
      <c r="QVL562" s="421"/>
      <c r="QVM562" s="422"/>
      <c r="QVN562" s="423"/>
      <c r="QVO562" s="424"/>
      <c r="QVP562" s="424"/>
      <c r="QVQ562" s="424"/>
      <c r="QVR562" s="424"/>
      <c r="QVS562" s="424"/>
      <c r="QVT562" s="424"/>
      <c r="QVU562" s="421"/>
      <c r="QVV562" s="422"/>
      <c r="QVW562" s="422"/>
      <c r="QVX562" s="421"/>
      <c r="QVY562" s="422"/>
      <c r="QVZ562" s="423"/>
      <c r="QWA562" s="424"/>
      <c r="QWB562" s="424"/>
      <c r="QWC562" s="424"/>
      <c r="QWD562" s="424"/>
      <c r="QWE562" s="424"/>
      <c r="QWF562" s="424"/>
      <c r="QWG562" s="421"/>
      <c r="QWH562" s="422"/>
      <c r="QWI562" s="422"/>
      <c r="QWJ562" s="421"/>
      <c r="QWK562" s="422"/>
      <c r="QWL562" s="423"/>
      <c r="QWM562" s="424"/>
      <c r="QWN562" s="424"/>
      <c r="QWO562" s="424"/>
      <c r="QWP562" s="424"/>
      <c r="QWQ562" s="424"/>
      <c r="QWR562" s="424"/>
      <c r="QWS562" s="421"/>
      <c r="QWT562" s="422"/>
      <c r="QWU562" s="422"/>
      <c r="QWV562" s="421"/>
      <c r="QWW562" s="422"/>
      <c r="QWX562" s="423"/>
      <c r="QWY562" s="424"/>
      <c r="QWZ562" s="424"/>
      <c r="QXA562" s="424"/>
      <c r="QXB562" s="424"/>
      <c r="QXC562" s="424"/>
      <c r="QXD562" s="424"/>
      <c r="QXE562" s="421"/>
      <c r="QXF562" s="422"/>
      <c r="QXG562" s="422"/>
      <c r="QXH562" s="421"/>
      <c r="QXI562" s="422"/>
      <c r="QXJ562" s="423"/>
      <c r="QXK562" s="424"/>
      <c r="QXL562" s="424"/>
      <c r="QXM562" s="424"/>
      <c r="QXN562" s="424"/>
      <c r="QXO562" s="424"/>
      <c r="QXP562" s="424"/>
      <c r="QXQ562" s="421"/>
      <c r="QXR562" s="422"/>
      <c r="QXS562" s="422"/>
      <c r="QXT562" s="421"/>
      <c r="QXU562" s="422"/>
      <c r="QXV562" s="423"/>
      <c r="QXW562" s="424"/>
      <c r="QXX562" s="424"/>
      <c r="QXY562" s="424"/>
      <c r="QXZ562" s="424"/>
      <c r="QYA562" s="424"/>
      <c r="QYB562" s="424"/>
      <c r="QYC562" s="421"/>
      <c r="QYD562" s="422"/>
      <c r="QYE562" s="422"/>
      <c r="QYF562" s="421"/>
      <c r="QYG562" s="422"/>
      <c r="QYH562" s="423"/>
      <c r="QYI562" s="424"/>
      <c r="QYJ562" s="424"/>
      <c r="QYK562" s="424"/>
      <c r="QYL562" s="424"/>
      <c r="QYM562" s="424"/>
      <c r="QYN562" s="424"/>
      <c r="QYO562" s="421"/>
      <c r="QYP562" s="422"/>
      <c r="QYQ562" s="422"/>
      <c r="QYR562" s="421"/>
      <c r="QYS562" s="422"/>
      <c r="QYT562" s="423"/>
      <c r="QYU562" s="424"/>
      <c r="QYV562" s="424"/>
      <c r="QYW562" s="424"/>
      <c r="QYX562" s="424"/>
      <c r="QYY562" s="424"/>
      <c r="QYZ562" s="424"/>
      <c r="QZA562" s="421"/>
      <c r="QZB562" s="422"/>
      <c r="QZC562" s="422"/>
      <c r="QZD562" s="421"/>
      <c r="QZE562" s="422"/>
      <c r="QZF562" s="423"/>
      <c r="QZG562" s="424"/>
      <c r="QZH562" s="424"/>
      <c r="QZI562" s="424"/>
      <c r="QZJ562" s="424"/>
      <c r="QZK562" s="424"/>
      <c r="QZL562" s="424"/>
      <c r="QZM562" s="421"/>
      <c r="QZN562" s="422"/>
      <c r="QZO562" s="422"/>
      <c r="QZP562" s="421"/>
      <c r="QZQ562" s="422"/>
      <c r="QZR562" s="423"/>
      <c r="QZS562" s="424"/>
      <c r="QZT562" s="424"/>
      <c r="QZU562" s="424"/>
      <c r="QZV562" s="424"/>
      <c r="QZW562" s="424"/>
      <c r="QZX562" s="424"/>
      <c r="QZY562" s="421"/>
      <c r="QZZ562" s="422"/>
      <c r="RAA562" s="422"/>
      <c r="RAB562" s="421"/>
      <c r="RAC562" s="422"/>
      <c r="RAD562" s="423"/>
      <c r="RAE562" s="424"/>
      <c r="RAF562" s="424"/>
      <c r="RAG562" s="424"/>
      <c r="RAH562" s="424"/>
      <c r="RAI562" s="424"/>
      <c r="RAJ562" s="424"/>
      <c r="RAK562" s="421"/>
      <c r="RAL562" s="422"/>
      <c r="RAM562" s="422"/>
      <c r="RAN562" s="421"/>
      <c r="RAO562" s="422"/>
      <c r="RAP562" s="423"/>
      <c r="RAQ562" s="424"/>
      <c r="RAR562" s="424"/>
      <c r="RAS562" s="424"/>
      <c r="RAT562" s="424"/>
      <c r="RAU562" s="424"/>
      <c r="RAV562" s="424"/>
      <c r="RAW562" s="421"/>
      <c r="RAX562" s="422"/>
      <c r="RAY562" s="422"/>
      <c r="RAZ562" s="421"/>
      <c r="RBA562" s="422"/>
      <c r="RBB562" s="423"/>
      <c r="RBC562" s="424"/>
      <c r="RBD562" s="424"/>
      <c r="RBE562" s="424"/>
      <c r="RBF562" s="424"/>
      <c r="RBG562" s="424"/>
      <c r="RBH562" s="424"/>
      <c r="RBI562" s="421"/>
      <c r="RBJ562" s="422"/>
      <c r="RBK562" s="422"/>
      <c r="RBL562" s="421"/>
      <c r="RBM562" s="422"/>
      <c r="RBN562" s="423"/>
      <c r="RBO562" s="424"/>
      <c r="RBP562" s="424"/>
      <c r="RBQ562" s="424"/>
      <c r="RBR562" s="424"/>
      <c r="RBS562" s="424"/>
      <c r="RBT562" s="424"/>
      <c r="RBU562" s="421"/>
      <c r="RBV562" s="422"/>
      <c r="RBW562" s="422"/>
      <c r="RBX562" s="421"/>
      <c r="RBY562" s="422"/>
      <c r="RBZ562" s="423"/>
      <c r="RCA562" s="424"/>
      <c r="RCB562" s="424"/>
      <c r="RCC562" s="424"/>
      <c r="RCD562" s="424"/>
      <c r="RCE562" s="424"/>
      <c r="RCF562" s="424"/>
      <c r="RCG562" s="421"/>
      <c r="RCH562" s="422"/>
      <c r="RCI562" s="422"/>
      <c r="RCJ562" s="421"/>
      <c r="RCK562" s="422"/>
      <c r="RCL562" s="423"/>
      <c r="RCM562" s="424"/>
      <c r="RCN562" s="424"/>
      <c r="RCO562" s="424"/>
      <c r="RCP562" s="424"/>
      <c r="RCQ562" s="424"/>
      <c r="RCR562" s="424"/>
      <c r="RCS562" s="421"/>
      <c r="RCT562" s="422"/>
      <c r="RCU562" s="422"/>
      <c r="RCV562" s="421"/>
      <c r="RCW562" s="422"/>
      <c r="RCX562" s="423"/>
      <c r="RCY562" s="424"/>
      <c r="RCZ562" s="424"/>
      <c r="RDA562" s="424"/>
      <c r="RDB562" s="424"/>
      <c r="RDC562" s="424"/>
      <c r="RDD562" s="424"/>
      <c r="RDE562" s="421"/>
      <c r="RDF562" s="422"/>
      <c r="RDG562" s="422"/>
      <c r="RDH562" s="421"/>
      <c r="RDI562" s="422"/>
      <c r="RDJ562" s="423"/>
      <c r="RDK562" s="424"/>
      <c r="RDL562" s="424"/>
      <c r="RDM562" s="424"/>
      <c r="RDN562" s="424"/>
      <c r="RDO562" s="424"/>
      <c r="RDP562" s="424"/>
      <c r="RDQ562" s="421"/>
      <c r="RDR562" s="422"/>
      <c r="RDS562" s="422"/>
      <c r="RDT562" s="421"/>
      <c r="RDU562" s="422"/>
      <c r="RDV562" s="423"/>
      <c r="RDW562" s="424"/>
      <c r="RDX562" s="424"/>
      <c r="RDY562" s="424"/>
      <c r="RDZ562" s="424"/>
      <c r="REA562" s="424"/>
      <c r="REB562" s="424"/>
      <c r="REC562" s="421"/>
      <c r="RED562" s="422"/>
      <c r="REE562" s="422"/>
      <c r="REF562" s="421"/>
      <c r="REG562" s="422"/>
      <c r="REH562" s="423"/>
      <c r="REI562" s="424"/>
      <c r="REJ562" s="424"/>
      <c r="REK562" s="424"/>
      <c r="REL562" s="424"/>
      <c r="REM562" s="424"/>
      <c r="REN562" s="424"/>
      <c r="REO562" s="421"/>
      <c r="REP562" s="422"/>
      <c r="REQ562" s="422"/>
      <c r="RER562" s="421"/>
      <c r="RES562" s="422"/>
      <c r="RET562" s="423"/>
      <c r="REU562" s="424"/>
      <c r="REV562" s="424"/>
      <c r="REW562" s="424"/>
      <c r="REX562" s="424"/>
      <c r="REY562" s="424"/>
      <c r="REZ562" s="424"/>
      <c r="RFA562" s="421"/>
      <c r="RFB562" s="422"/>
      <c r="RFC562" s="422"/>
      <c r="RFD562" s="421"/>
      <c r="RFE562" s="422"/>
      <c r="RFF562" s="423"/>
      <c r="RFG562" s="424"/>
      <c r="RFH562" s="424"/>
      <c r="RFI562" s="424"/>
      <c r="RFJ562" s="424"/>
      <c r="RFK562" s="424"/>
      <c r="RFL562" s="424"/>
      <c r="RFM562" s="421"/>
      <c r="RFN562" s="422"/>
      <c r="RFO562" s="422"/>
      <c r="RFP562" s="421"/>
      <c r="RFQ562" s="422"/>
      <c r="RFR562" s="423"/>
      <c r="RFS562" s="424"/>
      <c r="RFT562" s="424"/>
      <c r="RFU562" s="424"/>
      <c r="RFV562" s="424"/>
      <c r="RFW562" s="424"/>
      <c r="RFX562" s="424"/>
      <c r="RFY562" s="421"/>
      <c r="RFZ562" s="422"/>
      <c r="RGA562" s="422"/>
      <c r="RGB562" s="421"/>
      <c r="RGC562" s="422"/>
      <c r="RGD562" s="423"/>
      <c r="RGE562" s="424"/>
      <c r="RGF562" s="424"/>
      <c r="RGG562" s="424"/>
      <c r="RGH562" s="424"/>
      <c r="RGI562" s="424"/>
      <c r="RGJ562" s="424"/>
      <c r="RGK562" s="421"/>
      <c r="RGL562" s="422"/>
      <c r="RGM562" s="422"/>
      <c r="RGN562" s="421"/>
      <c r="RGO562" s="422"/>
      <c r="RGP562" s="423"/>
      <c r="RGQ562" s="424"/>
      <c r="RGR562" s="424"/>
      <c r="RGS562" s="424"/>
      <c r="RGT562" s="424"/>
      <c r="RGU562" s="424"/>
      <c r="RGV562" s="424"/>
      <c r="RGW562" s="421"/>
      <c r="RGX562" s="422"/>
      <c r="RGY562" s="422"/>
      <c r="RGZ562" s="421"/>
      <c r="RHA562" s="422"/>
      <c r="RHB562" s="423"/>
      <c r="RHC562" s="424"/>
      <c r="RHD562" s="424"/>
      <c r="RHE562" s="424"/>
      <c r="RHF562" s="424"/>
      <c r="RHG562" s="424"/>
      <c r="RHH562" s="424"/>
      <c r="RHI562" s="421"/>
      <c r="RHJ562" s="422"/>
      <c r="RHK562" s="422"/>
      <c r="RHL562" s="421"/>
      <c r="RHM562" s="422"/>
      <c r="RHN562" s="423"/>
      <c r="RHO562" s="424"/>
      <c r="RHP562" s="424"/>
      <c r="RHQ562" s="424"/>
      <c r="RHR562" s="424"/>
      <c r="RHS562" s="424"/>
      <c r="RHT562" s="424"/>
      <c r="RHU562" s="421"/>
      <c r="RHV562" s="422"/>
      <c r="RHW562" s="422"/>
      <c r="RHX562" s="421"/>
      <c r="RHY562" s="422"/>
      <c r="RHZ562" s="423"/>
      <c r="RIA562" s="424"/>
      <c r="RIB562" s="424"/>
      <c r="RIC562" s="424"/>
      <c r="RID562" s="424"/>
      <c r="RIE562" s="424"/>
      <c r="RIF562" s="424"/>
      <c r="RIG562" s="421"/>
      <c r="RIH562" s="422"/>
      <c r="RII562" s="422"/>
      <c r="RIJ562" s="421"/>
      <c r="RIK562" s="422"/>
      <c r="RIL562" s="423"/>
      <c r="RIM562" s="424"/>
      <c r="RIN562" s="424"/>
      <c r="RIO562" s="424"/>
      <c r="RIP562" s="424"/>
      <c r="RIQ562" s="424"/>
      <c r="RIR562" s="424"/>
      <c r="RIS562" s="421"/>
      <c r="RIT562" s="422"/>
      <c r="RIU562" s="422"/>
      <c r="RIV562" s="421"/>
      <c r="RIW562" s="422"/>
      <c r="RIX562" s="423"/>
      <c r="RIY562" s="424"/>
      <c r="RIZ562" s="424"/>
      <c r="RJA562" s="424"/>
      <c r="RJB562" s="424"/>
      <c r="RJC562" s="424"/>
      <c r="RJD562" s="424"/>
      <c r="RJE562" s="421"/>
      <c r="RJF562" s="422"/>
      <c r="RJG562" s="422"/>
      <c r="RJH562" s="421"/>
      <c r="RJI562" s="422"/>
      <c r="RJJ562" s="423"/>
      <c r="RJK562" s="424"/>
      <c r="RJL562" s="424"/>
      <c r="RJM562" s="424"/>
      <c r="RJN562" s="424"/>
      <c r="RJO562" s="424"/>
      <c r="RJP562" s="424"/>
      <c r="RJQ562" s="421"/>
      <c r="RJR562" s="422"/>
      <c r="RJS562" s="422"/>
      <c r="RJT562" s="421"/>
      <c r="RJU562" s="422"/>
      <c r="RJV562" s="423"/>
      <c r="RJW562" s="424"/>
      <c r="RJX562" s="424"/>
      <c r="RJY562" s="424"/>
      <c r="RJZ562" s="424"/>
      <c r="RKA562" s="424"/>
      <c r="RKB562" s="424"/>
      <c r="RKC562" s="421"/>
      <c r="RKD562" s="422"/>
      <c r="RKE562" s="422"/>
      <c r="RKF562" s="421"/>
      <c r="RKG562" s="422"/>
      <c r="RKH562" s="423"/>
      <c r="RKI562" s="424"/>
      <c r="RKJ562" s="424"/>
      <c r="RKK562" s="424"/>
      <c r="RKL562" s="424"/>
      <c r="RKM562" s="424"/>
      <c r="RKN562" s="424"/>
      <c r="RKO562" s="421"/>
      <c r="RKP562" s="422"/>
      <c r="RKQ562" s="422"/>
      <c r="RKR562" s="421"/>
      <c r="RKS562" s="422"/>
      <c r="RKT562" s="423"/>
      <c r="RKU562" s="424"/>
      <c r="RKV562" s="424"/>
      <c r="RKW562" s="424"/>
      <c r="RKX562" s="424"/>
      <c r="RKY562" s="424"/>
      <c r="RKZ562" s="424"/>
      <c r="RLA562" s="421"/>
      <c r="RLB562" s="422"/>
      <c r="RLC562" s="422"/>
      <c r="RLD562" s="421"/>
      <c r="RLE562" s="422"/>
      <c r="RLF562" s="423"/>
      <c r="RLG562" s="424"/>
      <c r="RLH562" s="424"/>
      <c r="RLI562" s="424"/>
      <c r="RLJ562" s="424"/>
      <c r="RLK562" s="424"/>
      <c r="RLL562" s="424"/>
      <c r="RLM562" s="421"/>
      <c r="RLN562" s="422"/>
      <c r="RLO562" s="422"/>
      <c r="RLP562" s="421"/>
      <c r="RLQ562" s="422"/>
      <c r="RLR562" s="423"/>
      <c r="RLS562" s="424"/>
      <c r="RLT562" s="424"/>
      <c r="RLU562" s="424"/>
      <c r="RLV562" s="424"/>
      <c r="RLW562" s="424"/>
      <c r="RLX562" s="424"/>
      <c r="RLY562" s="421"/>
      <c r="RLZ562" s="422"/>
      <c r="RMA562" s="422"/>
      <c r="RMB562" s="421"/>
      <c r="RMC562" s="422"/>
      <c r="RMD562" s="423"/>
      <c r="RME562" s="424"/>
      <c r="RMF562" s="424"/>
      <c r="RMG562" s="424"/>
      <c r="RMH562" s="424"/>
      <c r="RMI562" s="424"/>
      <c r="RMJ562" s="424"/>
      <c r="RMK562" s="421"/>
      <c r="RML562" s="422"/>
      <c r="RMM562" s="422"/>
      <c r="RMN562" s="421"/>
      <c r="RMO562" s="422"/>
      <c r="RMP562" s="423"/>
      <c r="RMQ562" s="424"/>
      <c r="RMR562" s="424"/>
      <c r="RMS562" s="424"/>
      <c r="RMT562" s="424"/>
      <c r="RMU562" s="424"/>
      <c r="RMV562" s="424"/>
      <c r="RMW562" s="421"/>
      <c r="RMX562" s="422"/>
      <c r="RMY562" s="422"/>
      <c r="RMZ562" s="421"/>
      <c r="RNA562" s="422"/>
      <c r="RNB562" s="423"/>
      <c r="RNC562" s="424"/>
      <c r="RND562" s="424"/>
      <c r="RNE562" s="424"/>
      <c r="RNF562" s="424"/>
      <c r="RNG562" s="424"/>
      <c r="RNH562" s="424"/>
      <c r="RNI562" s="421"/>
      <c r="RNJ562" s="422"/>
      <c r="RNK562" s="422"/>
      <c r="RNL562" s="421"/>
      <c r="RNM562" s="422"/>
      <c r="RNN562" s="423"/>
      <c r="RNO562" s="424"/>
      <c r="RNP562" s="424"/>
      <c r="RNQ562" s="424"/>
      <c r="RNR562" s="424"/>
      <c r="RNS562" s="424"/>
      <c r="RNT562" s="424"/>
      <c r="RNU562" s="421"/>
      <c r="RNV562" s="422"/>
      <c r="RNW562" s="422"/>
      <c r="RNX562" s="421"/>
      <c r="RNY562" s="422"/>
      <c r="RNZ562" s="423"/>
      <c r="ROA562" s="424"/>
      <c r="ROB562" s="424"/>
      <c r="ROC562" s="424"/>
      <c r="ROD562" s="424"/>
      <c r="ROE562" s="424"/>
      <c r="ROF562" s="424"/>
      <c r="ROG562" s="421"/>
      <c r="ROH562" s="422"/>
      <c r="ROI562" s="422"/>
      <c r="ROJ562" s="421"/>
      <c r="ROK562" s="422"/>
      <c r="ROL562" s="423"/>
      <c r="ROM562" s="424"/>
      <c r="RON562" s="424"/>
      <c r="ROO562" s="424"/>
      <c r="ROP562" s="424"/>
      <c r="ROQ562" s="424"/>
      <c r="ROR562" s="424"/>
      <c r="ROS562" s="421"/>
      <c r="ROT562" s="422"/>
      <c r="ROU562" s="422"/>
      <c r="ROV562" s="421"/>
      <c r="ROW562" s="422"/>
      <c r="ROX562" s="423"/>
      <c r="ROY562" s="424"/>
      <c r="ROZ562" s="424"/>
      <c r="RPA562" s="424"/>
      <c r="RPB562" s="424"/>
      <c r="RPC562" s="424"/>
      <c r="RPD562" s="424"/>
      <c r="RPE562" s="421"/>
      <c r="RPF562" s="422"/>
      <c r="RPG562" s="422"/>
      <c r="RPH562" s="421"/>
      <c r="RPI562" s="422"/>
      <c r="RPJ562" s="423"/>
      <c r="RPK562" s="424"/>
      <c r="RPL562" s="424"/>
      <c r="RPM562" s="424"/>
      <c r="RPN562" s="424"/>
      <c r="RPO562" s="424"/>
      <c r="RPP562" s="424"/>
      <c r="RPQ562" s="421"/>
      <c r="RPR562" s="422"/>
      <c r="RPS562" s="422"/>
      <c r="RPT562" s="421"/>
      <c r="RPU562" s="422"/>
      <c r="RPV562" s="423"/>
      <c r="RPW562" s="424"/>
      <c r="RPX562" s="424"/>
      <c r="RPY562" s="424"/>
      <c r="RPZ562" s="424"/>
      <c r="RQA562" s="424"/>
      <c r="RQB562" s="424"/>
      <c r="RQC562" s="421"/>
      <c r="RQD562" s="422"/>
      <c r="RQE562" s="422"/>
      <c r="RQF562" s="421"/>
      <c r="RQG562" s="422"/>
      <c r="RQH562" s="423"/>
      <c r="RQI562" s="424"/>
      <c r="RQJ562" s="424"/>
      <c r="RQK562" s="424"/>
      <c r="RQL562" s="424"/>
      <c r="RQM562" s="424"/>
      <c r="RQN562" s="424"/>
      <c r="RQO562" s="421"/>
      <c r="RQP562" s="422"/>
      <c r="RQQ562" s="422"/>
      <c r="RQR562" s="421"/>
      <c r="RQS562" s="422"/>
      <c r="RQT562" s="423"/>
      <c r="RQU562" s="424"/>
      <c r="RQV562" s="424"/>
      <c r="RQW562" s="424"/>
      <c r="RQX562" s="424"/>
      <c r="RQY562" s="424"/>
      <c r="RQZ562" s="424"/>
      <c r="RRA562" s="421"/>
      <c r="RRB562" s="422"/>
      <c r="RRC562" s="422"/>
      <c r="RRD562" s="421"/>
      <c r="RRE562" s="422"/>
      <c r="RRF562" s="423"/>
      <c r="RRG562" s="424"/>
      <c r="RRH562" s="424"/>
      <c r="RRI562" s="424"/>
      <c r="RRJ562" s="424"/>
      <c r="RRK562" s="424"/>
      <c r="RRL562" s="424"/>
      <c r="RRM562" s="421"/>
      <c r="RRN562" s="422"/>
      <c r="RRO562" s="422"/>
      <c r="RRP562" s="421"/>
      <c r="RRQ562" s="422"/>
      <c r="RRR562" s="423"/>
      <c r="RRS562" s="424"/>
      <c r="RRT562" s="424"/>
      <c r="RRU562" s="424"/>
      <c r="RRV562" s="424"/>
      <c r="RRW562" s="424"/>
      <c r="RRX562" s="424"/>
      <c r="RRY562" s="421"/>
      <c r="RRZ562" s="422"/>
      <c r="RSA562" s="422"/>
      <c r="RSB562" s="421"/>
      <c r="RSC562" s="422"/>
      <c r="RSD562" s="423"/>
      <c r="RSE562" s="424"/>
      <c r="RSF562" s="424"/>
      <c r="RSG562" s="424"/>
      <c r="RSH562" s="424"/>
      <c r="RSI562" s="424"/>
      <c r="RSJ562" s="424"/>
      <c r="RSK562" s="421"/>
      <c r="RSL562" s="422"/>
      <c r="RSM562" s="422"/>
      <c r="RSN562" s="421"/>
      <c r="RSO562" s="422"/>
      <c r="RSP562" s="423"/>
      <c r="RSQ562" s="424"/>
      <c r="RSR562" s="424"/>
      <c r="RSS562" s="424"/>
      <c r="RST562" s="424"/>
      <c r="RSU562" s="424"/>
      <c r="RSV562" s="424"/>
      <c r="RSW562" s="421"/>
      <c r="RSX562" s="422"/>
      <c r="RSY562" s="422"/>
      <c r="RSZ562" s="421"/>
      <c r="RTA562" s="422"/>
      <c r="RTB562" s="423"/>
      <c r="RTC562" s="424"/>
      <c r="RTD562" s="424"/>
      <c r="RTE562" s="424"/>
      <c r="RTF562" s="424"/>
      <c r="RTG562" s="424"/>
      <c r="RTH562" s="424"/>
      <c r="RTI562" s="421"/>
      <c r="RTJ562" s="422"/>
      <c r="RTK562" s="422"/>
      <c r="RTL562" s="421"/>
      <c r="RTM562" s="422"/>
      <c r="RTN562" s="423"/>
      <c r="RTO562" s="424"/>
      <c r="RTP562" s="424"/>
      <c r="RTQ562" s="424"/>
      <c r="RTR562" s="424"/>
      <c r="RTS562" s="424"/>
      <c r="RTT562" s="424"/>
      <c r="RTU562" s="421"/>
      <c r="RTV562" s="422"/>
      <c r="RTW562" s="422"/>
      <c r="RTX562" s="421"/>
      <c r="RTY562" s="422"/>
      <c r="RTZ562" s="423"/>
      <c r="RUA562" s="424"/>
      <c r="RUB562" s="424"/>
      <c r="RUC562" s="424"/>
      <c r="RUD562" s="424"/>
      <c r="RUE562" s="424"/>
      <c r="RUF562" s="424"/>
      <c r="RUG562" s="421"/>
      <c r="RUH562" s="422"/>
      <c r="RUI562" s="422"/>
      <c r="RUJ562" s="421"/>
      <c r="RUK562" s="422"/>
      <c r="RUL562" s="423"/>
      <c r="RUM562" s="424"/>
      <c r="RUN562" s="424"/>
      <c r="RUO562" s="424"/>
      <c r="RUP562" s="424"/>
      <c r="RUQ562" s="424"/>
      <c r="RUR562" s="424"/>
      <c r="RUS562" s="421"/>
      <c r="RUT562" s="422"/>
      <c r="RUU562" s="422"/>
      <c r="RUV562" s="421"/>
      <c r="RUW562" s="422"/>
      <c r="RUX562" s="423"/>
      <c r="RUY562" s="424"/>
      <c r="RUZ562" s="424"/>
      <c r="RVA562" s="424"/>
      <c r="RVB562" s="424"/>
      <c r="RVC562" s="424"/>
      <c r="RVD562" s="424"/>
      <c r="RVE562" s="421"/>
      <c r="RVF562" s="422"/>
      <c r="RVG562" s="422"/>
      <c r="RVH562" s="421"/>
      <c r="RVI562" s="422"/>
      <c r="RVJ562" s="423"/>
      <c r="RVK562" s="424"/>
      <c r="RVL562" s="424"/>
      <c r="RVM562" s="424"/>
      <c r="RVN562" s="424"/>
      <c r="RVO562" s="424"/>
      <c r="RVP562" s="424"/>
      <c r="RVQ562" s="421"/>
      <c r="RVR562" s="422"/>
      <c r="RVS562" s="422"/>
      <c r="RVT562" s="421"/>
      <c r="RVU562" s="422"/>
      <c r="RVV562" s="423"/>
      <c r="RVW562" s="424"/>
      <c r="RVX562" s="424"/>
      <c r="RVY562" s="424"/>
      <c r="RVZ562" s="424"/>
      <c r="RWA562" s="424"/>
      <c r="RWB562" s="424"/>
      <c r="RWC562" s="421"/>
      <c r="RWD562" s="422"/>
      <c r="RWE562" s="422"/>
      <c r="RWF562" s="421"/>
      <c r="RWG562" s="422"/>
      <c r="RWH562" s="423"/>
      <c r="RWI562" s="424"/>
      <c r="RWJ562" s="424"/>
      <c r="RWK562" s="424"/>
      <c r="RWL562" s="424"/>
      <c r="RWM562" s="424"/>
      <c r="RWN562" s="424"/>
      <c r="RWO562" s="421"/>
      <c r="RWP562" s="422"/>
      <c r="RWQ562" s="422"/>
      <c r="RWR562" s="421"/>
      <c r="RWS562" s="422"/>
      <c r="RWT562" s="423"/>
      <c r="RWU562" s="424"/>
      <c r="RWV562" s="424"/>
      <c r="RWW562" s="424"/>
      <c r="RWX562" s="424"/>
      <c r="RWY562" s="424"/>
      <c r="RWZ562" s="424"/>
      <c r="RXA562" s="421"/>
      <c r="RXB562" s="422"/>
      <c r="RXC562" s="422"/>
      <c r="RXD562" s="421"/>
      <c r="RXE562" s="422"/>
      <c r="RXF562" s="423"/>
      <c r="RXG562" s="424"/>
      <c r="RXH562" s="424"/>
      <c r="RXI562" s="424"/>
      <c r="RXJ562" s="424"/>
      <c r="RXK562" s="424"/>
      <c r="RXL562" s="424"/>
      <c r="RXM562" s="421"/>
      <c r="RXN562" s="422"/>
      <c r="RXO562" s="422"/>
      <c r="RXP562" s="421"/>
      <c r="RXQ562" s="422"/>
      <c r="RXR562" s="423"/>
      <c r="RXS562" s="424"/>
      <c r="RXT562" s="424"/>
      <c r="RXU562" s="424"/>
      <c r="RXV562" s="424"/>
      <c r="RXW562" s="424"/>
      <c r="RXX562" s="424"/>
      <c r="RXY562" s="421"/>
      <c r="RXZ562" s="422"/>
      <c r="RYA562" s="422"/>
      <c r="RYB562" s="421"/>
      <c r="RYC562" s="422"/>
      <c r="RYD562" s="423"/>
      <c r="RYE562" s="424"/>
      <c r="RYF562" s="424"/>
      <c r="RYG562" s="424"/>
      <c r="RYH562" s="424"/>
      <c r="RYI562" s="424"/>
      <c r="RYJ562" s="424"/>
      <c r="RYK562" s="421"/>
      <c r="RYL562" s="422"/>
      <c r="RYM562" s="422"/>
      <c r="RYN562" s="421"/>
      <c r="RYO562" s="422"/>
      <c r="RYP562" s="423"/>
      <c r="RYQ562" s="424"/>
      <c r="RYR562" s="424"/>
      <c r="RYS562" s="424"/>
      <c r="RYT562" s="424"/>
      <c r="RYU562" s="424"/>
      <c r="RYV562" s="424"/>
      <c r="RYW562" s="421"/>
      <c r="RYX562" s="422"/>
      <c r="RYY562" s="422"/>
      <c r="RYZ562" s="421"/>
      <c r="RZA562" s="422"/>
      <c r="RZB562" s="423"/>
      <c r="RZC562" s="424"/>
      <c r="RZD562" s="424"/>
      <c r="RZE562" s="424"/>
      <c r="RZF562" s="424"/>
      <c r="RZG562" s="424"/>
      <c r="RZH562" s="424"/>
      <c r="RZI562" s="421"/>
      <c r="RZJ562" s="422"/>
      <c r="RZK562" s="422"/>
      <c r="RZL562" s="421"/>
      <c r="RZM562" s="422"/>
      <c r="RZN562" s="423"/>
      <c r="RZO562" s="424"/>
      <c r="RZP562" s="424"/>
      <c r="RZQ562" s="424"/>
      <c r="RZR562" s="424"/>
      <c r="RZS562" s="424"/>
      <c r="RZT562" s="424"/>
      <c r="RZU562" s="421"/>
      <c r="RZV562" s="422"/>
      <c r="RZW562" s="422"/>
      <c r="RZX562" s="421"/>
      <c r="RZY562" s="422"/>
      <c r="RZZ562" s="423"/>
      <c r="SAA562" s="424"/>
      <c r="SAB562" s="424"/>
      <c r="SAC562" s="424"/>
      <c r="SAD562" s="424"/>
      <c r="SAE562" s="424"/>
      <c r="SAF562" s="424"/>
      <c r="SAG562" s="421"/>
      <c r="SAH562" s="422"/>
      <c r="SAI562" s="422"/>
      <c r="SAJ562" s="421"/>
      <c r="SAK562" s="422"/>
      <c r="SAL562" s="423"/>
      <c r="SAM562" s="424"/>
      <c r="SAN562" s="424"/>
      <c r="SAO562" s="424"/>
      <c r="SAP562" s="424"/>
      <c r="SAQ562" s="424"/>
      <c r="SAR562" s="424"/>
      <c r="SAS562" s="421"/>
      <c r="SAT562" s="422"/>
      <c r="SAU562" s="422"/>
      <c r="SAV562" s="421"/>
      <c r="SAW562" s="422"/>
      <c r="SAX562" s="423"/>
      <c r="SAY562" s="424"/>
      <c r="SAZ562" s="424"/>
      <c r="SBA562" s="424"/>
      <c r="SBB562" s="424"/>
      <c r="SBC562" s="424"/>
      <c r="SBD562" s="424"/>
      <c r="SBE562" s="421"/>
      <c r="SBF562" s="422"/>
      <c r="SBG562" s="422"/>
      <c r="SBH562" s="421"/>
      <c r="SBI562" s="422"/>
      <c r="SBJ562" s="423"/>
      <c r="SBK562" s="424"/>
      <c r="SBL562" s="424"/>
      <c r="SBM562" s="424"/>
      <c r="SBN562" s="424"/>
      <c r="SBO562" s="424"/>
      <c r="SBP562" s="424"/>
      <c r="SBQ562" s="421"/>
      <c r="SBR562" s="422"/>
      <c r="SBS562" s="422"/>
      <c r="SBT562" s="421"/>
      <c r="SBU562" s="422"/>
      <c r="SBV562" s="423"/>
      <c r="SBW562" s="424"/>
      <c r="SBX562" s="424"/>
      <c r="SBY562" s="424"/>
      <c r="SBZ562" s="424"/>
      <c r="SCA562" s="424"/>
      <c r="SCB562" s="424"/>
      <c r="SCC562" s="421"/>
      <c r="SCD562" s="422"/>
      <c r="SCE562" s="422"/>
      <c r="SCF562" s="421"/>
      <c r="SCG562" s="422"/>
      <c r="SCH562" s="423"/>
      <c r="SCI562" s="424"/>
      <c r="SCJ562" s="424"/>
      <c r="SCK562" s="424"/>
      <c r="SCL562" s="424"/>
      <c r="SCM562" s="424"/>
      <c r="SCN562" s="424"/>
      <c r="SCO562" s="421"/>
      <c r="SCP562" s="422"/>
      <c r="SCQ562" s="422"/>
      <c r="SCR562" s="421"/>
      <c r="SCS562" s="422"/>
      <c r="SCT562" s="423"/>
      <c r="SCU562" s="424"/>
      <c r="SCV562" s="424"/>
      <c r="SCW562" s="424"/>
      <c r="SCX562" s="424"/>
      <c r="SCY562" s="424"/>
      <c r="SCZ562" s="424"/>
      <c r="SDA562" s="421"/>
      <c r="SDB562" s="422"/>
      <c r="SDC562" s="422"/>
      <c r="SDD562" s="421"/>
      <c r="SDE562" s="422"/>
      <c r="SDF562" s="423"/>
      <c r="SDG562" s="424"/>
      <c r="SDH562" s="424"/>
      <c r="SDI562" s="424"/>
      <c r="SDJ562" s="424"/>
      <c r="SDK562" s="424"/>
      <c r="SDL562" s="424"/>
      <c r="SDM562" s="421"/>
      <c r="SDN562" s="422"/>
      <c r="SDO562" s="422"/>
      <c r="SDP562" s="421"/>
      <c r="SDQ562" s="422"/>
      <c r="SDR562" s="423"/>
      <c r="SDS562" s="424"/>
      <c r="SDT562" s="424"/>
      <c r="SDU562" s="424"/>
      <c r="SDV562" s="424"/>
      <c r="SDW562" s="424"/>
      <c r="SDX562" s="424"/>
      <c r="SDY562" s="421"/>
      <c r="SDZ562" s="422"/>
      <c r="SEA562" s="422"/>
      <c r="SEB562" s="421"/>
      <c r="SEC562" s="422"/>
      <c r="SED562" s="423"/>
      <c r="SEE562" s="424"/>
      <c r="SEF562" s="424"/>
      <c r="SEG562" s="424"/>
      <c r="SEH562" s="424"/>
      <c r="SEI562" s="424"/>
      <c r="SEJ562" s="424"/>
      <c r="SEK562" s="421"/>
      <c r="SEL562" s="422"/>
      <c r="SEM562" s="422"/>
      <c r="SEN562" s="421"/>
      <c r="SEO562" s="422"/>
      <c r="SEP562" s="423"/>
      <c r="SEQ562" s="424"/>
      <c r="SER562" s="424"/>
      <c r="SES562" s="424"/>
      <c r="SET562" s="424"/>
      <c r="SEU562" s="424"/>
      <c r="SEV562" s="424"/>
      <c r="SEW562" s="421"/>
      <c r="SEX562" s="422"/>
      <c r="SEY562" s="422"/>
      <c r="SEZ562" s="421"/>
      <c r="SFA562" s="422"/>
      <c r="SFB562" s="423"/>
      <c r="SFC562" s="424"/>
      <c r="SFD562" s="424"/>
      <c r="SFE562" s="424"/>
      <c r="SFF562" s="424"/>
      <c r="SFG562" s="424"/>
      <c r="SFH562" s="424"/>
      <c r="SFI562" s="421"/>
      <c r="SFJ562" s="422"/>
      <c r="SFK562" s="422"/>
      <c r="SFL562" s="421"/>
      <c r="SFM562" s="422"/>
      <c r="SFN562" s="423"/>
      <c r="SFO562" s="424"/>
      <c r="SFP562" s="424"/>
      <c r="SFQ562" s="424"/>
      <c r="SFR562" s="424"/>
      <c r="SFS562" s="424"/>
      <c r="SFT562" s="424"/>
      <c r="SFU562" s="421"/>
      <c r="SFV562" s="422"/>
      <c r="SFW562" s="422"/>
      <c r="SFX562" s="421"/>
      <c r="SFY562" s="422"/>
      <c r="SFZ562" s="423"/>
      <c r="SGA562" s="424"/>
      <c r="SGB562" s="424"/>
      <c r="SGC562" s="424"/>
      <c r="SGD562" s="424"/>
      <c r="SGE562" s="424"/>
      <c r="SGF562" s="424"/>
      <c r="SGG562" s="421"/>
      <c r="SGH562" s="422"/>
      <c r="SGI562" s="422"/>
      <c r="SGJ562" s="421"/>
      <c r="SGK562" s="422"/>
      <c r="SGL562" s="423"/>
      <c r="SGM562" s="424"/>
      <c r="SGN562" s="424"/>
      <c r="SGO562" s="424"/>
      <c r="SGP562" s="424"/>
      <c r="SGQ562" s="424"/>
      <c r="SGR562" s="424"/>
      <c r="SGS562" s="421"/>
      <c r="SGT562" s="422"/>
      <c r="SGU562" s="422"/>
      <c r="SGV562" s="421"/>
      <c r="SGW562" s="422"/>
      <c r="SGX562" s="423"/>
      <c r="SGY562" s="424"/>
      <c r="SGZ562" s="424"/>
      <c r="SHA562" s="424"/>
      <c r="SHB562" s="424"/>
      <c r="SHC562" s="424"/>
      <c r="SHD562" s="424"/>
      <c r="SHE562" s="421"/>
      <c r="SHF562" s="422"/>
      <c r="SHG562" s="422"/>
      <c r="SHH562" s="421"/>
      <c r="SHI562" s="422"/>
      <c r="SHJ562" s="423"/>
      <c r="SHK562" s="424"/>
      <c r="SHL562" s="424"/>
      <c r="SHM562" s="424"/>
      <c r="SHN562" s="424"/>
      <c r="SHO562" s="424"/>
      <c r="SHP562" s="424"/>
      <c r="SHQ562" s="421"/>
      <c r="SHR562" s="422"/>
      <c r="SHS562" s="422"/>
      <c r="SHT562" s="421"/>
      <c r="SHU562" s="422"/>
      <c r="SHV562" s="423"/>
      <c r="SHW562" s="424"/>
      <c r="SHX562" s="424"/>
      <c r="SHY562" s="424"/>
      <c r="SHZ562" s="424"/>
      <c r="SIA562" s="424"/>
      <c r="SIB562" s="424"/>
      <c r="SIC562" s="421"/>
      <c r="SID562" s="422"/>
      <c r="SIE562" s="422"/>
      <c r="SIF562" s="421"/>
      <c r="SIG562" s="422"/>
      <c r="SIH562" s="423"/>
      <c r="SII562" s="424"/>
      <c r="SIJ562" s="424"/>
      <c r="SIK562" s="424"/>
      <c r="SIL562" s="424"/>
      <c r="SIM562" s="424"/>
      <c r="SIN562" s="424"/>
      <c r="SIO562" s="421"/>
      <c r="SIP562" s="422"/>
      <c r="SIQ562" s="422"/>
      <c r="SIR562" s="421"/>
      <c r="SIS562" s="422"/>
      <c r="SIT562" s="423"/>
      <c r="SIU562" s="424"/>
      <c r="SIV562" s="424"/>
      <c r="SIW562" s="424"/>
      <c r="SIX562" s="424"/>
      <c r="SIY562" s="424"/>
      <c r="SIZ562" s="424"/>
      <c r="SJA562" s="421"/>
      <c r="SJB562" s="422"/>
      <c r="SJC562" s="422"/>
      <c r="SJD562" s="421"/>
      <c r="SJE562" s="422"/>
      <c r="SJF562" s="423"/>
      <c r="SJG562" s="424"/>
      <c r="SJH562" s="424"/>
      <c r="SJI562" s="424"/>
      <c r="SJJ562" s="424"/>
      <c r="SJK562" s="424"/>
      <c r="SJL562" s="424"/>
      <c r="SJM562" s="421"/>
      <c r="SJN562" s="422"/>
      <c r="SJO562" s="422"/>
      <c r="SJP562" s="421"/>
      <c r="SJQ562" s="422"/>
      <c r="SJR562" s="423"/>
      <c r="SJS562" s="424"/>
      <c r="SJT562" s="424"/>
      <c r="SJU562" s="424"/>
      <c r="SJV562" s="424"/>
      <c r="SJW562" s="424"/>
      <c r="SJX562" s="424"/>
      <c r="SJY562" s="421"/>
      <c r="SJZ562" s="422"/>
      <c r="SKA562" s="422"/>
      <c r="SKB562" s="421"/>
      <c r="SKC562" s="422"/>
      <c r="SKD562" s="423"/>
      <c r="SKE562" s="424"/>
      <c r="SKF562" s="424"/>
      <c r="SKG562" s="424"/>
      <c r="SKH562" s="424"/>
      <c r="SKI562" s="424"/>
      <c r="SKJ562" s="424"/>
      <c r="SKK562" s="421"/>
      <c r="SKL562" s="422"/>
      <c r="SKM562" s="422"/>
      <c r="SKN562" s="421"/>
      <c r="SKO562" s="422"/>
      <c r="SKP562" s="423"/>
      <c r="SKQ562" s="424"/>
      <c r="SKR562" s="424"/>
      <c r="SKS562" s="424"/>
      <c r="SKT562" s="424"/>
      <c r="SKU562" s="424"/>
      <c r="SKV562" s="424"/>
      <c r="SKW562" s="421"/>
      <c r="SKX562" s="422"/>
      <c r="SKY562" s="422"/>
      <c r="SKZ562" s="421"/>
      <c r="SLA562" s="422"/>
      <c r="SLB562" s="423"/>
      <c r="SLC562" s="424"/>
      <c r="SLD562" s="424"/>
      <c r="SLE562" s="424"/>
      <c r="SLF562" s="424"/>
      <c r="SLG562" s="424"/>
      <c r="SLH562" s="424"/>
      <c r="SLI562" s="421"/>
      <c r="SLJ562" s="422"/>
      <c r="SLK562" s="422"/>
      <c r="SLL562" s="421"/>
      <c r="SLM562" s="422"/>
      <c r="SLN562" s="423"/>
      <c r="SLO562" s="424"/>
      <c r="SLP562" s="424"/>
      <c r="SLQ562" s="424"/>
      <c r="SLR562" s="424"/>
      <c r="SLS562" s="424"/>
      <c r="SLT562" s="424"/>
      <c r="SLU562" s="421"/>
      <c r="SLV562" s="422"/>
      <c r="SLW562" s="422"/>
      <c r="SLX562" s="421"/>
      <c r="SLY562" s="422"/>
      <c r="SLZ562" s="423"/>
      <c r="SMA562" s="424"/>
      <c r="SMB562" s="424"/>
      <c r="SMC562" s="424"/>
      <c r="SMD562" s="424"/>
      <c r="SME562" s="424"/>
      <c r="SMF562" s="424"/>
      <c r="SMG562" s="421"/>
      <c r="SMH562" s="422"/>
      <c r="SMI562" s="422"/>
      <c r="SMJ562" s="421"/>
      <c r="SMK562" s="422"/>
      <c r="SML562" s="423"/>
      <c r="SMM562" s="424"/>
      <c r="SMN562" s="424"/>
      <c r="SMO562" s="424"/>
      <c r="SMP562" s="424"/>
      <c r="SMQ562" s="424"/>
      <c r="SMR562" s="424"/>
      <c r="SMS562" s="421"/>
      <c r="SMT562" s="422"/>
      <c r="SMU562" s="422"/>
      <c r="SMV562" s="421"/>
      <c r="SMW562" s="422"/>
      <c r="SMX562" s="423"/>
      <c r="SMY562" s="424"/>
      <c r="SMZ562" s="424"/>
      <c r="SNA562" s="424"/>
      <c r="SNB562" s="424"/>
      <c r="SNC562" s="424"/>
      <c r="SND562" s="424"/>
      <c r="SNE562" s="421"/>
      <c r="SNF562" s="422"/>
      <c r="SNG562" s="422"/>
      <c r="SNH562" s="421"/>
      <c r="SNI562" s="422"/>
      <c r="SNJ562" s="423"/>
      <c r="SNK562" s="424"/>
      <c r="SNL562" s="424"/>
      <c r="SNM562" s="424"/>
      <c r="SNN562" s="424"/>
      <c r="SNO562" s="424"/>
      <c r="SNP562" s="424"/>
      <c r="SNQ562" s="421"/>
      <c r="SNR562" s="422"/>
      <c r="SNS562" s="422"/>
      <c r="SNT562" s="421"/>
      <c r="SNU562" s="422"/>
      <c r="SNV562" s="423"/>
      <c r="SNW562" s="424"/>
      <c r="SNX562" s="424"/>
      <c r="SNY562" s="424"/>
      <c r="SNZ562" s="424"/>
      <c r="SOA562" s="424"/>
      <c r="SOB562" s="424"/>
      <c r="SOC562" s="421"/>
      <c r="SOD562" s="422"/>
      <c r="SOE562" s="422"/>
      <c r="SOF562" s="421"/>
      <c r="SOG562" s="422"/>
      <c r="SOH562" s="423"/>
      <c r="SOI562" s="424"/>
      <c r="SOJ562" s="424"/>
      <c r="SOK562" s="424"/>
      <c r="SOL562" s="424"/>
      <c r="SOM562" s="424"/>
      <c r="SON562" s="424"/>
      <c r="SOO562" s="421"/>
      <c r="SOP562" s="422"/>
      <c r="SOQ562" s="422"/>
      <c r="SOR562" s="421"/>
      <c r="SOS562" s="422"/>
      <c r="SOT562" s="423"/>
      <c r="SOU562" s="424"/>
      <c r="SOV562" s="424"/>
      <c r="SOW562" s="424"/>
      <c r="SOX562" s="424"/>
      <c r="SOY562" s="424"/>
      <c r="SOZ562" s="424"/>
      <c r="SPA562" s="421"/>
      <c r="SPB562" s="422"/>
      <c r="SPC562" s="422"/>
      <c r="SPD562" s="421"/>
      <c r="SPE562" s="422"/>
      <c r="SPF562" s="423"/>
      <c r="SPG562" s="424"/>
      <c r="SPH562" s="424"/>
      <c r="SPI562" s="424"/>
      <c r="SPJ562" s="424"/>
      <c r="SPK562" s="424"/>
      <c r="SPL562" s="424"/>
      <c r="SPM562" s="421"/>
      <c r="SPN562" s="422"/>
      <c r="SPO562" s="422"/>
      <c r="SPP562" s="421"/>
      <c r="SPQ562" s="422"/>
      <c r="SPR562" s="423"/>
      <c r="SPS562" s="424"/>
      <c r="SPT562" s="424"/>
      <c r="SPU562" s="424"/>
      <c r="SPV562" s="424"/>
      <c r="SPW562" s="424"/>
      <c r="SPX562" s="424"/>
      <c r="SPY562" s="421"/>
      <c r="SPZ562" s="422"/>
      <c r="SQA562" s="422"/>
      <c r="SQB562" s="421"/>
      <c r="SQC562" s="422"/>
      <c r="SQD562" s="423"/>
      <c r="SQE562" s="424"/>
      <c r="SQF562" s="424"/>
      <c r="SQG562" s="424"/>
      <c r="SQH562" s="424"/>
      <c r="SQI562" s="424"/>
      <c r="SQJ562" s="424"/>
      <c r="SQK562" s="421"/>
      <c r="SQL562" s="422"/>
      <c r="SQM562" s="422"/>
      <c r="SQN562" s="421"/>
      <c r="SQO562" s="422"/>
      <c r="SQP562" s="423"/>
      <c r="SQQ562" s="424"/>
      <c r="SQR562" s="424"/>
      <c r="SQS562" s="424"/>
      <c r="SQT562" s="424"/>
      <c r="SQU562" s="424"/>
      <c r="SQV562" s="424"/>
      <c r="SQW562" s="421"/>
      <c r="SQX562" s="422"/>
      <c r="SQY562" s="422"/>
      <c r="SQZ562" s="421"/>
      <c r="SRA562" s="422"/>
      <c r="SRB562" s="423"/>
      <c r="SRC562" s="424"/>
      <c r="SRD562" s="424"/>
      <c r="SRE562" s="424"/>
      <c r="SRF562" s="424"/>
      <c r="SRG562" s="424"/>
      <c r="SRH562" s="424"/>
      <c r="SRI562" s="421"/>
      <c r="SRJ562" s="422"/>
      <c r="SRK562" s="422"/>
      <c r="SRL562" s="421"/>
      <c r="SRM562" s="422"/>
      <c r="SRN562" s="423"/>
      <c r="SRO562" s="424"/>
      <c r="SRP562" s="424"/>
      <c r="SRQ562" s="424"/>
      <c r="SRR562" s="424"/>
      <c r="SRS562" s="424"/>
      <c r="SRT562" s="424"/>
      <c r="SRU562" s="421"/>
      <c r="SRV562" s="422"/>
      <c r="SRW562" s="422"/>
      <c r="SRX562" s="421"/>
      <c r="SRY562" s="422"/>
      <c r="SRZ562" s="423"/>
      <c r="SSA562" s="424"/>
      <c r="SSB562" s="424"/>
      <c r="SSC562" s="424"/>
      <c r="SSD562" s="424"/>
      <c r="SSE562" s="424"/>
      <c r="SSF562" s="424"/>
      <c r="SSG562" s="421"/>
      <c r="SSH562" s="422"/>
      <c r="SSI562" s="422"/>
      <c r="SSJ562" s="421"/>
      <c r="SSK562" s="422"/>
      <c r="SSL562" s="423"/>
      <c r="SSM562" s="424"/>
      <c r="SSN562" s="424"/>
      <c r="SSO562" s="424"/>
      <c r="SSP562" s="424"/>
      <c r="SSQ562" s="424"/>
      <c r="SSR562" s="424"/>
      <c r="SSS562" s="421"/>
      <c r="SST562" s="422"/>
      <c r="SSU562" s="422"/>
      <c r="SSV562" s="421"/>
      <c r="SSW562" s="422"/>
      <c r="SSX562" s="423"/>
      <c r="SSY562" s="424"/>
      <c r="SSZ562" s="424"/>
      <c r="STA562" s="424"/>
      <c r="STB562" s="424"/>
      <c r="STC562" s="424"/>
      <c r="STD562" s="424"/>
      <c r="STE562" s="421"/>
      <c r="STF562" s="422"/>
      <c r="STG562" s="422"/>
      <c r="STH562" s="421"/>
      <c r="STI562" s="422"/>
      <c r="STJ562" s="423"/>
      <c r="STK562" s="424"/>
      <c r="STL562" s="424"/>
      <c r="STM562" s="424"/>
      <c r="STN562" s="424"/>
      <c r="STO562" s="424"/>
      <c r="STP562" s="424"/>
      <c r="STQ562" s="421"/>
      <c r="STR562" s="422"/>
      <c r="STS562" s="422"/>
      <c r="STT562" s="421"/>
      <c r="STU562" s="422"/>
      <c r="STV562" s="423"/>
      <c r="STW562" s="424"/>
      <c r="STX562" s="424"/>
      <c r="STY562" s="424"/>
      <c r="STZ562" s="424"/>
      <c r="SUA562" s="424"/>
      <c r="SUB562" s="424"/>
      <c r="SUC562" s="421"/>
      <c r="SUD562" s="422"/>
      <c r="SUE562" s="422"/>
      <c r="SUF562" s="421"/>
      <c r="SUG562" s="422"/>
      <c r="SUH562" s="423"/>
      <c r="SUI562" s="424"/>
      <c r="SUJ562" s="424"/>
      <c r="SUK562" s="424"/>
      <c r="SUL562" s="424"/>
      <c r="SUM562" s="424"/>
      <c r="SUN562" s="424"/>
      <c r="SUO562" s="421"/>
      <c r="SUP562" s="422"/>
      <c r="SUQ562" s="422"/>
      <c r="SUR562" s="421"/>
      <c r="SUS562" s="422"/>
      <c r="SUT562" s="423"/>
      <c r="SUU562" s="424"/>
      <c r="SUV562" s="424"/>
      <c r="SUW562" s="424"/>
      <c r="SUX562" s="424"/>
      <c r="SUY562" s="424"/>
      <c r="SUZ562" s="424"/>
      <c r="SVA562" s="421"/>
      <c r="SVB562" s="422"/>
      <c r="SVC562" s="422"/>
      <c r="SVD562" s="421"/>
      <c r="SVE562" s="422"/>
      <c r="SVF562" s="423"/>
      <c r="SVG562" s="424"/>
      <c r="SVH562" s="424"/>
      <c r="SVI562" s="424"/>
      <c r="SVJ562" s="424"/>
      <c r="SVK562" s="424"/>
      <c r="SVL562" s="424"/>
      <c r="SVM562" s="421"/>
      <c r="SVN562" s="422"/>
      <c r="SVO562" s="422"/>
      <c r="SVP562" s="421"/>
      <c r="SVQ562" s="422"/>
      <c r="SVR562" s="423"/>
      <c r="SVS562" s="424"/>
      <c r="SVT562" s="424"/>
      <c r="SVU562" s="424"/>
      <c r="SVV562" s="424"/>
      <c r="SVW562" s="424"/>
      <c r="SVX562" s="424"/>
      <c r="SVY562" s="421"/>
      <c r="SVZ562" s="422"/>
      <c r="SWA562" s="422"/>
      <c r="SWB562" s="421"/>
      <c r="SWC562" s="422"/>
      <c r="SWD562" s="423"/>
      <c r="SWE562" s="424"/>
      <c r="SWF562" s="424"/>
      <c r="SWG562" s="424"/>
      <c r="SWH562" s="424"/>
      <c r="SWI562" s="424"/>
      <c r="SWJ562" s="424"/>
      <c r="SWK562" s="421"/>
      <c r="SWL562" s="422"/>
      <c r="SWM562" s="422"/>
      <c r="SWN562" s="421"/>
      <c r="SWO562" s="422"/>
      <c r="SWP562" s="423"/>
      <c r="SWQ562" s="424"/>
      <c r="SWR562" s="424"/>
      <c r="SWS562" s="424"/>
      <c r="SWT562" s="424"/>
      <c r="SWU562" s="424"/>
      <c r="SWV562" s="424"/>
      <c r="SWW562" s="421"/>
      <c r="SWX562" s="422"/>
      <c r="SWY562" s="422"/>
      <c r="SWZ562" s="421"/>
      <c r="SXA562" s="422"/>
      <c r="SXB562" s="423"/>
      <c r="SXC562" s="424"/>
      <c r="SXD562" s="424"/>
      <c r="SXE562" s="424"/>
      <c r="SXF562" s="424"/>
      <c r="SXG562" s="424"/>
      <c r="SXH562" s="424"/>
      <c r="SXI562" s="421"/>
      <c r="SXJ562" s="422"/>
      <c r="SXK562" s="422"/>
      <c r="SXL562" s="421"/>
      <c r="SXM562" s="422"/>
      <c r="SXN562" s="423"/>
      <c r="SXO562" s="424"/>
      <c r="SXP562" s="424"/>
      <c r="SXQ562" s="424"/>
      <c r="SXR562" s="424"/>
      <c r="SXS562" s="424"/>
      <c r="SXT562" s="424"/>
      <c r="SXU562" s="421"/>
      <c r="SXV562" s="422"/>
      <c r="SXW562" s="422"/>
      <c r="SXX562" s="421"/>
      <c r="SXY562" s="422"/>
      <c r="SXZ562" s="423"/>
      <c r="SYA562" s="424"/>
      <c r="SYB562" s="424"/>
      <c r="SYC562" s="424"/>
      <c r="SYD562" s="424"/>
      <c r="SYE562" s="424"/>
      <c r="SYF562" s="424"/>
      <c r="SYG562" s="421"/>
      <c r="SYH562" s="422"/>
      <c r="SYI562" s="422"/>
      <c r="SYJ562" s="421"/>
      <c r="SYK562" s="422"/>
      <c r="SYL562" s="423"/>
      <c r="SYM562" s="424"/>
      <c r="SYN562" s="424"/>
      <c r="SYO562" s="424"/>
      <c r="SYP562" s="424"/>
      <c r="SYQ562" s="424"/>
      <c r="SYR562" s="424"/>
      <c r="SYS562" s="421"/>
      <c r="SYT562" s="422"/>
      <c r="SYU562" s="422"/>
      <c r="SYV562" s="421"/>
      <c r="SYW562" s="422"/>
      <c r="SYX562" s="423"/>
      <c r="SYY562" s="424"/>
      <c r="SYZ562" s="424"/>
      <c r="SZA562" s="424"/>
      <c r="SZB562" s="424"/>
      <c r="SZC562" s="424"/>
      <c r="SZD562" s="424"/>
      <c r="SZE562" s="421"/>
      <c r="SZF562" s="422"/>
      <c r="SZG562" s="422"/>
      <c r="SZH562" s="421"/>
      <c r="SZI562" s="422"/>
      <c r="SZJ562" s="423"/>
      <c r="SZK562" s="424"/>
      <c r="SZL562" s="424"/>
      <c r="SZM562" s="424"/>
      <c r="SZN562" s="424"/>
      <c r="SZO562" s="424"/>
      <c r="SZP562" s="424"/>
      <c r="SZQ562" s="421"/>
      <c r="SZR562" s="422"/>
      <c r="SZS562" s="422"/>
      <c r="SZT562" s="421"/>
      <c r="SZU562" s="422"/>
      <c r="SZV562" s="423"/>
      <c r="SZW562" s="424"/>
      <c r="SZX562" s="424"/>
      <c r="SZY562" s="424"/>
      <c r="SZZ562" s="424"/>
      <c r="TAA562" s="424"/>
      <c r="TAB562" s="424"/>
      <c r="TAC562" s="421"/>
      <c r="TAD562" s="422"/>
      <c r="TAE562" s="422"/>
      <c r="TAF562" s="421"/>
      <c r="TAG562" s="422"/>
      <c r="TAH562" s="423"/>
      <c r="TAI562" s="424"/>
      <c r="TAJ562" s="424"/>
      <c r="TAK562" s="424"/>
      <c r="TAL562" s="424"/>
      <c r="TAM562" s="424"/>
      <c r="TAN562" s="424"/>
      <c r="TAO562" s="421"/>
      <c r="TAP562" s="422"/>
      <c r="TAQ562" s="422"/>
      <c r="TAR562" s="421"/>
      <c r="TAS562" s="422"/>
      <c r="TAT562" s="423"/>
      <c r="TAU562" s="424"/>
      <c r="TAV562" s="424"/>
      <c r="TAW562" s="424"/>
      <c r="TAX562" s="424"/>
      <c r="TAY562" s="424"/>
      <c r="TAZ562" s="424"/>
      <c r="TBA562" s="421"/>
      <c r="TBB562" s="422"/>
      <c r="TBC562" s="422"/>
      <c r="TBD562" s="421"/>
      <c r="TBE562" s="422"/>
      <c r="TBF562" s="423"/>
      <c r="TBG562" s="424"/>
      <c r="TBH562" s="424"/>
      <c r="TBI562" s="424"/>
      <c r="TBJ562" s="424"/>
      <c r="TBK562" s="424"/>
      <c r="TBL562" s="424"/>
      <c r="TBM562" s="421"/>
      <c r="TBN562" s="422"/>
      <c r="TBO562" s="422"/>
      <c r="TBP562" s="421"/>
      <c r="TBQ562" s="422"/>
      <c r="TBR562" s="423"/>
      <c r="TBS562" s="424"/>
      <c r="TBT562" s="424"/>
      <c r="TBU562" s="424"/>
      <c r="TBV562" s="424"/>
      <c r="TBW562" s="424"/>
      <c r="TBX562" s="424"/>
      <c r="TBY562" s="421"/>
      <c r="TBZ562" s="422"/>
      <c r="TCA562" s="422"/>
      <c r="TCB562" s="421"/>
      <c r="TCC562" s="422"/>
      <c r="TCD562" s="423"/>
      <c r="TCE562" s="424"/>
      <c r="TCF562" s="424"/>
      <c r="TCG562" s="424"/>
      <c r="TCH562" s="424"/>
      <c r="TCI562" s="424"/>
      <c r="TCJ562" s="424"/>
      <c r="TCK562" s="421"/>
      <c r="TCL562" s="422"/>
      <c r="TCM562" s="422"/>
      <c r="TCN562" s="421"/>
      <c r="TCO562" s="422"/>
      <c r="TCP562" s="423"/>
      <c r="TCQ562" s="424"/>
      <c r="TCR562" s="424"/>
      <c r="TCS562" s="424"/>
      <c r="TCT562" s="424"/>
      <c r="TCU562" s="424"/>
      <c r="TCV562" s="424"/>
      <c r="TCW562" s="421"/>
      <c r="TCX562" s="422"/>
      <c r="TCY562" s="422"/>
      <c r="TCZ562" s="421"/>
      <c r="TDA562" s="422"/>
      <c r="TDB562" s="423"/>
      <c r="TDC562" s="424"/>
      <c r="TDD562" s="424"/>
      <c r="TDE562" s="424"/>
      <c r="TDF562" s="424"/>
      <c r="TDG562" s="424"/>
      <c r="TDH562" s="424"/>
      <c r="TDI562" s="421"/>
      <c r="TDJ562" s="422"/>
      <c r="TDK562" s="422"/>
      <c r="TDL562" s="421"/>
      <c r="TDM562" s="422"/>
      <c r="TDN562" s="423"/>
      <c r="TDO562" s="424"/>
      <c r="TDP562" s="424"/>
      <c r="TDQ562" s="424"/>
      <c r="TDR562" s="424"/>
      <c r="TDS562" s="424"/>
      <c r="TDT562" s="424"/>
      <c r="TDU562" s="421"/>
      <c r="TDV562" s="422"/>
      <c r="TDW562" s="422"/>
      <c r="TDX562" s="421"/>
      <c r="TDY562" s="422"/>
      <c r="TDZ562" s="423"/>
      <c r="TEA562" s="424"/>
      <c r="TEB562" s="424"/>
      <c r="TEC562" s="424"/>
      <c r="TED562" s="424"/>
      <c r="TEE562" s="424"/>
      <c r="TEF562" s="424"/>
      <c r="TEG562" s="421"/>
      <c r="TEH562" s="422"/>
      <c r="TEI562" s="422"/>
      <c r="TEJ562" s="421"/>
      <c r="TEK562" s="422"/>
      <c r="TEL562" s="423"/>
      <c r="TEM562" s="424"/>
      <c r="TEN562" s="424"/>
      <c r="TEO562" s="424"/>
      <c r="TEP562" s="424"/>
      <c r="TEQ562" s="424"/>
      <c r="TER562" s="424"/>
      <c r="TES562" s="421"/>
      <c r="TET562" s="422"/>
      <c r="TEU562" s="422"/>
      <c r="TEV562" s="421"/>
      <c r="TEW562" s="422"/>
      <c r="TEX562" s="423"/>
      <c r="TEY562" s="424"/>
      <c r="TEZ562" s="424"/>
      <c r="TFA562" s="424"/>
      <c r="TFB562" s="424"/>
      <c r="TFC562" s="424"/>
      <c r="TFD562" s="424"/>
      <c r="TFE562" s="421"/>
      <c r="TFF562" s="422"/>
      <c r="TFG562" s="422"/>
      <c r="TFH562" s="421"/>
      <c r="TFI562" s="422"/>
      <c r="TFJ562" s="423"/>
      <c r="TFK562" s="424"/>
      <c r="TFL562" s="424"/>
      <c r="TFM562" s="424"/>
      <c r="TFN562" s="424"/>
      <c r="TFO562" s="424"/>
      <c r="TFP562" s="424"/>
      <c r="TFQ562" s="421"/>
      <c r="TFR562" s="422"/>
      <c r="TFS562" s="422"/>
      <c r="TFT562" s="421"/>
      <c r="TFU562" s="422"/>
      <c r="TFV562" s="423"/>
      <c r="TFW562" s="424"/>
      <c r="TFX562" s="424"/>
      <c r="TFY562" s="424"/>
      <c r="TFZ562" s="424"/>
      <c r="TGA562" s="424"/>
      <c r="TGB562" s="424"/>
      <c r="TGC562" s="421"/>
      <c r="TGD562" s="422"/>
      <c r="TGE562" s="422"/>
      <c r="TGF562" s="421"/>
      <c r="TGG562" s="422"/>
      <c r="TGH562" s="423"/>
      <c r="TGI562" s="424"/>
      <c r="TGJ562" s="424"/>
      <c r="TGK562" s="424"/>
      <c r="TGL562" s="424"/>
      <c r="TGM562" s="424"/>
      <c r="TGN562" s="424"/>
      <c r="TGO562" s="421"/>
      <c r="TGP562" s="422"/>
      <c r="TGQ562" s="422"/>
      <c r="TGR562" s="421"/>
      <c r="TGS562" s="422"/>
      <c r="TGT562" s="423"/>
      <c r="TGU562" s="424"/>
      <c r="TGV562" s="424"/>
      <c r="TGW562" s="424"/>
      <c r="TGX562" s="424"/>
      <c r="TGY562" s="424"/>
      <c r="TGZ562" s="424"/>
      <c r="THA562" s="421"/>
      <c r="THB562" s="422"/>
      <c r="THC562" s="422"/>
      <c r="THD562" s="421"/>
      <c r="THE562" s="422"/>
      <c r="THF562" s="423"/>
      <c r="THG562" s="424"/>
      <c r="THH562" s="424"/>
      <c r="THI562" s="424"/>
      <c r="THJ562" s="424"/>
      <c r="THK562" s="424"/>
      <c r="THL562" s="424"/>
      <c r="THM562" s="421"/>
      <c r="THN562" s="422"/>
      <c r="THO562" s="422"/>
      <c r="THP562" s="421"/>
      <c r="THQ562" s="422"/>
      <c r="THR562" s="423"/>
      <c r="THS562" s="424"/>
      <c r="THT562" s="424"/>
      <c r="THU562" s="424"/>
      <c r="THV562" s="424"/>
      <c r="THW562" s="424"/>
      <c r="THX562" s="424"/>
      <c r="THY562" s="421"/>
      <c r="THZ562" s="422"/>
      <c r="TIA562" s="422"/>
      <c r="TIB562" s="421"/>
      <c r="TIC562" s="422"/>
      <c r="TID562" s="423"/>
      <c r="TIE562" s="424"/>
      <c r="TIF562" s="424"/>
      <c r="TIG562" s="424"/>
      <c r="TIH562" s="424"/>
      <c r="TII562" s="424"/>
      <c r="TIJ562" s="424"/>
      <c r="TIK562" s="421"/>
      <c r="TIL562" s="422"/>
      <c r="TIM562" s="422"/>
      <c r="TIN562" s="421"/>
      <c r="TIO562" s="422"/>
      <c r="TIP562" s="423"/>
      <c r="TIQ562" s="424"/>
      <c r="TIR562" s="424"/>
      <c r="TIS562" s="424"/>
      <c r="TIT562" s="424"/>
      <c r="TIU562" s="424"/>
      <c r="TIV562" s="424"/>
      <c r="TIW562" s="421"/>
      <c r="TIX562" s="422"/>
      <c r="TIY562" s="422"/>
      <c r="TIZ562" s="421"/>
      <c r="TJA562" s="422"/>
      <c r="TJB562" s="423"/>
      <c r="TJC562" s="424"/>
      <c r="TJD562" s="424"/>
      <c r="TJE562" s="424"/>
      <c r="TJF562" s="424"/>
      <c r="TJG562" s="424"/>
      <c r="TJH562" s="424"/>
      <c r="TJI562" s="421"/>
      <c r="TJJ562" s="422"/>
      <c r="TJK562" s="422"/>
      <c r="TJL562" s="421"/>
      <c r="TJM562" s="422"/>
      <c r="TJN562" s="423"/>
      <c r="TJO562" s="424"/>
      <c r="TJP562" s="424"/>
      <c r="TJQ562" s="424"/>
      <c r="TJR562" s="424"/>
      <c r="TJS562" s="424"/>
      <c r="TJT562" s="424"/>
      <c r="TJU562" s="421"/>
      <c r="TJV562" s="422"/>
      <c r="TJW562" s="422"/>
      <c r="TJX562" s="421"/>
      <c r="TJY562" s="422"/>
      <c r="TJZ562" s="423"/>
      <c r="TKA562" s="424"/>
      <c r="TKB562" s="424"/>
      <c r="TKC562" s="424"/>
      <c r="TKD562" s="424"/>
      <c r="TKE562" s="424"/>
      <c r="TKF562" s="424"/>
      <c r="TKG562" s="421"/>
      <c r="TKH562" s="422"/>
      <c r="TKI562" s="422"/>
      <c r="TKJ562" s="421"/>
      <c r="TKK562" s="422"/>
      <c r="TKL562" s="423"/>
      <c r="TKM562" s="424"/>
      <c r="TKN562" s="424"/>
      <c r="TKO562" s="424"/>
      <c r="TKP562" s="424"/>
      <c r="TKQ562" s="424"/>
      <c r="TKR562" s="424"/>
      <c r="TKS562" s="421"/>
      <c r="TKT562" s="422"/>
      <c r="TKU562" s="422"/>
      <c r="TKV562" s="421"/>
      <c r="TKW562" s="422"/>
      <c r="TKX562" s="423"/>
      <c r="TKY562" s="424"/>
      <c r="TKZ562" s="424"/>
      <c r="TLA562" s="424"/>
      <c r="TLB562" s="424"/>
      <c r="TLC562" s="424"/>
      <c r="TLD562" s="424"/>
      <c r="TLE562" s="421"/>
      <c r="TLF562" s="422"/>
      <c r="TLG562" s="422"/>
      <c r="TLH562" s="421"/>
      <c r="TLI562" s="422"/>
      <c r="TLJ562" s="423"/>
      <c r="TLK562" s="424"/>
      <c r="TLL562" s="424"/>
      <c r="TLM562" s="424"/>
      <c r="TLN562" s="424"/>
      <c r="TLO562" s="424"/>
      <c r="TLP562" s="424"/>
      <c r="TLQ562" s="421"/>
      <c r="TLR562" s="422"/>
      <c r="TLS562" s="422"/>
      <c r="TLT562" s="421"/>
      <c r="TLU562" s="422"/>
      <c r="TLV562" s="423"/>
      <c r="TLW562" s="424"/>
      <c r="TLX562" s="424"/>
      <c r="TLY562" s="424"/>
      <c r="TLZ562" s="424"/>
      <c r="TMA562" s="424"/>
      <c r="TMB562" s="424"/>
      <c r="TMC562" s="421"/>
      <c r="TMD562" s="422"/>
      <c r="TME562" s="422"/>
      <c r="TMF562" s="421"/>
      <c r="TMG562" s="422"/>
      <c r="TMH562" s="423"/>
      <c r="TMI562" s="424"/>
      <c r="TMJ562" s="424"/>
      <c r="TMK562" s="424"/>
      <c r="TML562" s="424"/>
      <c r="TMM562" s="424"/>
      <c r="TMN562" s="424"/>
      <c r="TMO562" s="421"/>
      <c r="TMP562" s="422"/>
      <c r="TMQ562" s="422"/>
      <c r="TMR562" s="421"/>
      <c r="TMS562" s="422"/>
      <c r="TMT562" s="423"/>
      <c r="TMU562" s="424"/>
      <c r="TMV562" s="424"/>
      <c r="TMW562" s="424"/>
      <c r="TMX562" s="424"/>
      <c r="TMY562" s="424"/>
      <c r="TMZ562" s="424"/>
      <c r="TNA562" s="421"/>
      <c r="TNB562" s="422"/>
      <c r="TNC562" s="422"/>
      <c r="TND562" s="421"/>
      <c r="TNE562" s="422"/>
      <c r="TNF562" s="423"/>
      <c r="TNG562" s="424"/>
      <c r="TNH562" s="424"/>
      <c r="TNI562" s="424"/>
      <c r="TNJ562" s="424"/>
      <c r="TNK562" s="424"/>
      <c r="TNL562" s="424"/>
      <c r="TNM562" s="421"/>
      <c r="TNN562" s="422"/>
      <c r="TNO562" s="422"/>
      <c r="TNP562" s="421"/>
      <c r="TNQ562" s="422"/>
      <c r="TNR562" s="423"/>
      <c r="TNS562" s="424"/>
      <c r="TNT562" s="424"/>
      <c r="TNU562" s="424"/>
      <c r="TNV562" s="424"/>
      <c r="TNW562" s="424"/>
      <c r="TNX562" s="424"/>
      <c r="TNY562" s="421"/>
      <c r="TNZ562" s="422"/>
      <c r="TOA562" s="422"/>
      <c r="TOB562" s="421"/>
      <c r="TOC562" s="422"/>
      <c r="TOD562" s="423"/>
      <c r="TOE562" s="424"/>
      <c r="TOF562" s="424"/>
      <c r="TOG562" s="424"/>
      <c r="TOH562" s="424"/>
      <c r="TOI562" s="424"/>
      <c r="TOJ562" s="424"/>
      <c r="TOK562" s="421"/>
      <c r="TOL562" s="422"/>
      <c r="TOM562" s="422"/>
      <c r="TON562" s="421"/>
      <c r="TOO562" s="422"/>
      <c r="TOP562" s="423"/>
      <c r="TOQ562" s="424"/>
      <c r="TOR562" s="424"/>
      <c r="TOS562" s="424"/>
      <c r="TOT562" s="424"/>
      <c r="TOU562" s="424"/>
      <c r="TOV562" s="424"/>
      <c r="TOW562" s="421"/>
      <c r="TOX562" s="422"/>
      <c r="TOY562" s="422"/>
      <c r="TOZ562" s="421"/>
      <c r="TPA562" s="422"/>
      <c r="TPB562" s="423"/>
      <c r="TPC562" s="424"/>
      <c r="TPD562" s="424"/>
      <c r="TPE562" s="424"/>
      <c r="TPF562" s="424"/>
      <c r="TPG562" s="424"/>
      <c r="TPH562" s="424"/>
      <c r="TPI562" s="421"/>
      <c r="TPJ562" s="422"/>
      <c r="TPK562" s="422"/>
      <c r="TPL562" s="421"/>
      <c r="TPM562" s="422"/>
      <c r="TPN562" s="423"/>
      <c r="TPO562" s="424"/>
      <c r="TPP562" s="424"/>
      <c r="TPQ562" s="424"/>
      <c r="TPR562" s="424"/>
      <c r="TPS562" s="424"/>
      <c r="TPT562" s="424"/>
      <c r="TPU562" s="421"/>
      <c r="TPV562" s="422"/>
      <c r="TPW562" s="422"/>
      <c r="TPX562" s="421"/>
      <c r="TPY562" s="422"/>
      <c r="TPZ562" s="423"/>
      <c r="TQA562" s="424"/>
      <c r="TQB562" s="424"/>
      <c r="TQC562" s="424"/>
      <c r="TQD562" s="424"/>
      <c r="TQE562" s="424"/>
      <c r="TQF562" s="424"/>
      <c r="TQG562" s="421"/>
      <c r="TQH562" s="422"/>
      <c r="TQI562" s="422"/>
      <c r="TQJ562" s="421"/>
      <c r="TQK562" s="422"/>
      <c r="TQL562" s="423"/>
      <c r="TQM562" s="424"/>
      <c r="TQN562" s="424"/>
      <c r="TQO562" s="424"/>
      <c r="TQP562" s="424"/>
      <c r="TQQ562" s="424"/>
      <c r="TQR562" s="424"/>
      <c r="TQS562" s="421"/>
      <c r="TQT562" s="422"/>
      <c r="TQU562" s="422"/>
      <c r="TQV562" s="421"/>
      <c r="TQW562" s="422"/>
      <c r="TQX562" s="423"/>
      <c r="TQY562" s="424"/>
      <c r="TQZ562" s="424"/>
      <c r="TRA562" s="424"/>
      <c r="TRB562" s="424"/>
      <c r="TRC562" s="424"/>
      <c r="TRD562" s="424"/>
      <c r="TRE562" s="421"/>
      <c r="TRF562" s="422"/>
      <c r="TRG562" s="422"/>
      <c r="TRH562" s="421"/>
      <c r="TRI562" s="422"/>
      <c r="TRJ562" s="423"/>
      <c r="TRK562" s="424"/>
      <c r="TRL562" s="424"/>
      <c r="TRM562" s="424"/>
      <c r="TRN562" s="424"/>
      <c r="TRO562" s="424"/>
      <c r="TRP562" s="424"/>
      <c r="TRQ562" s="421"/>
      <c r="TRR562" s="422"/>
      <c r="TRS562" s="422"/>
      <c r="TRT562" s="421"/>
      <c r="TRU562" s="422"/>
      <c r="TRV562" s="423"/>
      <c r="TRW562" s="424"/>
      <c r="TRX562" s="424"/>
      <c r="TRY562" s="424"/>
      <c r="TRZ562" s="424"/>
      <c r="TSA562" s="424"/>
      <c r="TSB562" s="424"/>
      <c r="TSC562" s="421"/>
      <c r="TSD562" s="422"/>
      <c r="TSE562" s="422"/>
      <c r="TSF562" s="421"/>
      <c r="TSG562" s="422"/>
      <c r="TSH562" s="423"/>
      <c r="TSI562" s="424"/>
      <c r="TSJ562" s="424"/>
      <c r="TSK562" s="424"/>
      <c r="TSL562" s="424"/>
      <c r="TSM562" s="424"/>
      <c r="TSN562" s="424"/>
      <c r="TSO562" s="421"/>
      <c r="TSP562" s="422"/>
      <c r="TSQ562" s="422"/>
      <c r="TSR562" s="421"/>
      <c r="TSS562" s="422"/>
      <c r="TST562" s="423"/>
      <c r="TSU562" s="424"/>
      <c r="TSV562" s="424"/>
      <c r="TSW562" s="424"/>
      <c r="TSX562" s="424"/>
      <c r="TSY562" s="424"/>
      <c r="TSZ562" s="424"/>
      <c r="TTA562" s="421"/>
      <c r="TTB562" s="422"/>
      <c r="TTC562" s="422"/>
      <c r="TTD562" s="421"/>
      <c r="TTE562" s="422"/>
      <c r="TTF562" s="423"/>
      <c r="TTG562" s="424"/>
      <c r="TTH562" s="424"/>
      <c r="TTI562" s="424"/>
      <c r="TTJ562" s="424"/>
      <c r="TTK562" s="424"/>
      <c r="TTL562" s="424"/>
      <c r="TTM562" s="421"/>
      <c r="TTN562" s="422"/>
      <c r="TTO562" s="422"/>
      <c r="TTP562" s="421"/>
      <c r="TTQ562" s="422"/>
      <c r="TTR562" s="423"/>
      <c r="TTS562" s="424"/>
      <c r="TTT562" s="424"/>
      <c r="TTU562" s="424"/>
      <c r="TTV562" s="424"/>
      <c r="TTW562" s="424"/>
      <c r="TTX562" s="424"/>
      <c r="TTY562" s="421"/>
      <c r="TTZ562" s="422"/>
      <c r="TUA562" s="422"/>
      <c r="TUB562" s="421"/>
      <c r="TUC562" s="422"/>
      <c r="TUD562" s="423"/>
      <c r="TUE562" s="424"/>
      <c r="TUF562" s="424"/>
      <c r="TUG562" s="424"/>
      <c r="TUH562" s="424"/>
      <c r="TUI562" s="424"/>
      <c r="TUJ562" s="424"/>
      <c r="TUK562" s="421"/>
      <c r="TUL562" s="422"/>
      <c r="TUM562" s="422"/>
      <c r="TUN562" s="421"/>
      <c r="TUO562" s="422"/>
      <c r="TUP562" s="423"/>
      <c r="TUQ562" s="424"/>
      <c r="TUR562" s="424"/>
      <c r="TUS562" s="424"/>
      <c r="TUT562" s="424"/>
      <c r="TUU562" s="424"/>
      <c r="TUV562" s="424"/>
      <c r="TUW562" s="421"/>
      <c r="TUX562" s="422"/>
      <c r="TUY562" s="422"/>
      <c r="TUZ562" s="421"/>
      <c r="TVA562" s="422"/>
      <c r="TVB562" s="423"/>
      <c r="TVC562" s="424"/>
      <c r="TVD562" s="424"/>
      <c r="TVE562" s="424"/>
      <c r="TVF562" s="424"/>
      <c r="TVG562" s="424"/>
      <c r="TVH562" s="424"/>
      <c r="TVI562" s="421"/>
      <c r="TVJ562" s="422"/>
      <c r="TVK562" s="422"/>
      <c r="TVL562" s="421"/>
      <c r="TVM562" s="422"/>
      <c r="TVN562" s="423"/>
      <c r="TVO562" s="424"/>
      <c r="TVP562" s="424"/>
      <c r="TVQ562" s="424"/>
      <c r="TVR562" s="424"/>
      <c r="TVS562" s="424"/>
      <c r="TVT562" s="424"/>
      <c r="TVU562" s="421"/>
      <c r="TVV562" s="422"/>
      <c r="TVW562" s="422"/>
      <c r="TVX562" s="421"/>
      <c r="TVY562" s="422"/>
      <c r="TVZ562" s="423"/>
      <c r="TWA562" s="424"/>
      <c r="TWB562" s="424"/>
      <c r="TWC562" s="424"/>
      <c r="TWD562" s="424"/>
      <c r="TWE562" s="424"/>
      <c r="TWF562" s="424"/>
      <c r="TWG562" s="421"/>
      <c r="TWH562" s="422"/>
      <c r="TWI562" s="422"/>
      <c r="TWJ562" s="421"/>
      <c r="TWK562" s="422"/>
      <c r="TWL562" s="423"/>
      <c r="TWM562" s="424"/>
      <c r="TWN562" s="424"/>
      <c r="TWO562" s="424"/>
      <c r="TWP562" s="424"/>
      <c r="TWQ562" s="424"/>
      <c r="TWR562" s="424"/>
      <c r="TWS562" s="421"/>
      <c r="TWT562" s="422"/>
      <c r="TWU562" s="422"/>
      <c r="TWV562" s="421"/>
      <c r="TWW562" s="422"/>
      <c r="TWX562" s="423"/>
      <c r="TWY562" s="424"/>
      <c r="TWZ562" s="424"/>
      <c r="TXA562" s="424"/>
      <c r="TXB562" s="424"/>
      <c r="TXC562" s="424"/>
      <c r="TXD562" s="424"/>
      <c r="TXE562" s="421"/>
      <c r="TXF562" s="422"/>
      <c r="TXG562" s="422"/>
      <c r="TXH562" s="421"/>
      <c r="TXI562" s="422"/>
      <c r="TXJ562" s="423"/>
      <c r="TXK562" s="424"/>
      <c r="TXL562" s="424"/>
      <c r="TXM562" s="424"/>
      <c r="TXN562" s="424"/>
      <c r="TXO562" s="424"/>
      <c r="TXP562" s="424"/>
      <c r="TXQ562" s="421"/>
      <c r="TXR562" s="422"/>
      <c r="TXS562" s="422"/>
      <c r="TXT562" s="421"/>
      <c r="TXU562" s="422"/>
      <c r="TXV562" s="423"/>
      <c r="TXW562" s="424"/>
      <c r="TXX562" s="424"/>
      <c r="TXY562" s="424"/>
      <c r="TXZ562" s="424"/>
      <c r="TYA562" s="424"/>
      <c r="TYB562" s="424"/>
      <c r="TYC562" s="421"/>
      <c r="TYD562" s="422"/>
      <c r="TYE562" s="422"/>
      <c r="TYF562" s="421"/>
      <c r="TYG562" s="422"/>
      <c r="TYH562" s="423"/>
      <c r="TYI562" s="424"/>
      <c r="TYJ562" s="424"/>
      <c r="TYK562" s="424"/>
      <c r="TYL562" s="424"/>
      <c r="TYM562" s="424"/>
      <c r="TYN562" s="424"/>
      <c r="TYO562" s="421"/>
      <c r="TYP562" s="422"/>
      <c r="TYQ562" s="422"/>
      <c r="TYR562" s="421"/>
      <c r="TYS562" s="422"/>
      <c r="TYT562" s="423"/>
      <c r="TYU562" s="424"/>
      <c r="TYV562" s="424"/>
      <c r="TYW562" s="424"/>
      <c r="TYX562" s="424"/>
      <c r="TYY562" s="424"/>
      <c r="TYZ562" s="424"/>
      <c r="TZA562" s="421"/>
      <c r="TZB562" s="422"/>
      <c r="TZC562" s="422"/>
      <c r="TZD562" s="421"/>
      <c r="TZE562" s="422"/>
      <c r="TZF562" s="423"/>
      <c r="TZG562" s="424"/>
      <c r="TZH562" s="424"/>
      <c r="TZI562" s="424"/>
      <c r="TZJ562" s="424"/>
      <c r="TZK562" s="424"/>
      <c r="TZL562" s="424"/>
      <c r="TZM562" s="421"/>
      <c r="TZN562" s="422"/>
      <c r="TZO562" s="422"/>
      <c r="TZP562" s="421"/>
      <c r="TZQ562" s="422"/>
      <c r="TZR562" s="423"/>
      <c r="TZS562" s="424"/>
      <c r="TZT562" s="424"/>
      <c r="TZU562" s="424"/>
      <c r="TZV562" s="424"/>
      <c r="TZW562" s="424"/>
      <c r="TZX562" s="424"/>
      <c r="TZY562" s="421"/>
      <c r="TZZ562" s="422"/>
      <c r="UAA562" s="422"/>
      <c r="UAB562" s="421"/>
      <c r="UAC562" s="422"/>
      <c r="UAD562" s="423"/>
      <c r="UAE562" s="424"/>
      <c r="UAF562" s="424"/>
      <c r="UAG562" s="424"/>
      <c r="UAH562" s="424"/>
      <c r="UAI562" s="424"/>
      <c r="UAJ562" s="424"/>
      <c r="UAK562" s="421"/>
      <c r="UAL562" s="422"/>
      <c r="UAM562" s="422"/>
      <c r="UAN562" s="421"/>
      <c r="UAO562" s="422"/>
      <c r="UAP562" s="423"/>
      <c r="UAQ562" s="424"/>
      <c r="UAR562" s="424"/>
      <c r="UAS562" s="424"/>
      <c r="UAT562" s="424"/>
      <c r="UAU562" s="424"/>
      <c r="UAV562" s="424"/>
      <c r="UAW562" s="421"/>
      <c r="UAX562" s="422"/>
      <c r="UAY562" s="422"/>
      <c r="UAZ562" s="421"/>
      <c r="UBA562" s="422"/>
      <c r="UBB562" s="423"/>
      <c r="UBC562" s="424"/>
      <c r="UBD562" s="424"/>
      <c r="UBE562" s="424"/>
      <c r="UBF562" s="424"/>
      <c r="UBG562" s="424"/>
      <c r="UBH562" s="424"/>
      <c r="UBI562" s="421"/>
      <c r="UBJ562" s="422"/>
      <c r="UBK562" s="422"/>
      <c r="UBL562" s="421"/>
      <c r="UBM562" s="422"/>
      <c r="UBN562" s="423"/>
      <c r="UBO562" s="424"/>
      <c r="UBP562" s="424"/>
      <c r="UBQ562" s="424"/>
      <c r="UBR562" s="424"/>
      <c r="UBS562" s="424"/>
      <c r="UBT562" s="424"/>
      <c r="UBU562" s="421"/>
      <c r="UBV562" s="422"/>
      <c r="UBW562" s="422"/>
      <c r="UBX562" s="421"/>
      <c r="UBY562" s="422"/>
      <c r="UBZ562" s="423"/>
      <c r="UCA562" s="424"/>
      <c r="UCB562" s="424"/>
      <c r="UCC562" s="424"/>
      <c r="UCD562" s="424"/>
      <c r="UCE562" s="424"/>
      <c r="UCF562" s="424"/>
      <c r="UCG562" s="421"/>
      <c r="UCH562" s="422"/>
      <c r="UCI562" s="422"/>
      <c r="UCJ562" s="421"/>
      <c r="UCK562" s="422"/>
      <c r="UCL562" s="423"/>
      <c r="UCM562" s="424"/>
      <c r="UCN562" s="424"/>
      <c r="UCO562" s="424"/>
      <c r="UCP562" s="424"/>
      <c r="UCQ562" s="424"/>
      <c r="UCR562" s="424"/>
      <c r="UCS562" s="421"/>
      <c r="UCT562" s="422"/>
      <c r="UCU562" s="422"/>
      <c r="UCV562" s="421"/>
      <c r="UCW562" s="422"/>
      <c r="UCX562" s="423"/>
      <c r="UCY562" s="424"/>
      <c r="UCZ562" s="424"/>
      <c r="UDA562" s="424"/>
      <c r="UDB562" s="424"/>
      <c r="UDC562" s="424"/>
      <c r="UDD562" s="424"/>
      <c r="UDE562" s="421"/>
      <c r="UDF562" s="422"/>
      <c r="UDG562" s="422"/>
      <c r="UDH562" s="421"/>
      <c r="UDI562" s="422"/>
      <c r="UDJ562" s="423"/>
      <c r="UDK562" s="424"/>
      <c r="UDL562" s="424"/>
      <c r="UDM562" s="424"/>
      <c r="UDN562" s="424"/>
      <c r="UDO562" s="424"/>
      <c r="UDP562" s="424"/>
      <c r="UDQ562" s="421"/>
      <c r="UDR562" s="422"/>
      <c r="UDS562" s="422"/>
      <c r="UDT562" s="421"/>
      <c r="UDU562" s="422"/>
      <c r="UDV562" s="423"/>
      <c r="UDW562" s="424"/>
      <c r="UDX562" s="424"/>
      <c r="UDY562" s="424"/>
      <c r="UDZ562" s="424"/>
      <c r="UEA562" s="424"/>
      <c r="UEB562" s="424"/>
      <c r="UEC562" s="421"/>
      <c r="UED562" s="422"/>
      <c r="UEE562" s="422"/>
      <c r="UEF562" s="421"/>
      <c r="UEG562" s="422"/>
      <c r="UEH562" s="423"/>
      <c r="UEI562" s="424"/>
      <c r="UEJ562" s="424"/>
      <c r="UEK562" s="424"/>
      <c r="UEL562" s="424"/>
      <c r="UEM562" s="424"/>
      <c r="UEN562" s="424"/>
      <c r="UEO562" s="421"/>
      <c r="UEP562" s="422"/>
      <c r="UEQ562" s="422"/>
      <c r="UER562" s="421"/>
      <c r="UES562" s="422"/>
      <c r="UET562" s="423"/>
      <c r="UEU562" s="424"/>
      <c r="UEV562" s="424"/>
      <c r="UEW562" s="424"/>
      <c r="UEX562" s="424"/>
      <c r="UEY562" s="424"/>
      <c r="UEZ562" s="424"/>
      <c r="UFA562" s="421"/>
      <c r="UFB562" s="422"/>
      <c r="UFC562" s="422"/>
      <c r="UFD562" s="421"/>
      <c r="UFE562" s="422"/>
      <c r="UFF562" s="423"/>
      <c r="UFG562" s="424"/>
      <c r="UFH562" s="424"/>
      <c r="UFI562" s="424"/>
      <c r="UFJ562" s="424"/>
      <c r="UFK562" s="424"/>
      <c r="UFL562" s="424"/>
      <c r="UFM562" s="421"/>
      <c r="UFN562" s="422"/>
      <c r="UFO562" s="422"/>
      <c r="UFP562" s="421"/>
      <c r="UFQ562" s="422"/>
      <c r="UFR562" s="423"/>
      <c r="UFS562" s="424"/>
      <c r="UFT562" s="424"/>
      <c r="UFU562" s="424"/>
      <c r="UFV562" s="424"/>
      <c r="UFW562" s="424"/>
      <c r="UFX562" s="424"/>
      <c r="UFY562" s="421"/>
      <c r="UFZ562" s="422"/>
      <c r="UGA562" s="422"/>
      <c r="UGB562" s="421"/>
      <c r="UGC562" s="422"/>
      <c r="UGD562" s="423"/>
      <c r="UGE562" s="424"/>
      <c r="UGF562" s="424"/>
      <c r="UGG562" s="424"/>
      <c r="UGH562" s="424"/>
      <c r="UGI562" s="424"/>
      <c r="UGJ562" s="424"/>
      <c r="UGK562" s="421"/>
      <c r="UGL562" s="422"/>
      <c r="UGM562" s="422"/>
      <c r="UGN562" s="421"/>
      <c r="UGO562" s="422"/>
      <c r="UGP562" s="423"/>
      <c r="UGQ562" s="424"/>
      <c r="UGR562" s="424"/>
      <c r="UGS562" s="424"/>
      <c r="UGT562" s="424"/>
      <c r="UGU562" s="424"/>
      <c r="UGV562" s="424"/>
      <c r="UGW562" s="421"/>
      <c r="UGX562" s="422"/>
      <c r="UGY562" s="422"/>
      <c r="UGZ562" s="421"/>
      <c r="UHA562" s="422"/>
      <c r="UHB562" s="423"/>
      <c r="UHC562" s="424"/>
      <c r="UHD562" s="424"/>
      <c r="UHE562" s="424"/>
      <c r="UHF562" s="424"/>
      <c r="UHG562" s="424"/>
      <c r="UHH562" s="424"/>
      <c r="UHI562" s="421"/>
      <c r="UHJ562" s="422"/>
      <c r="UHK562" s="422"/>
      <c r="UHL562" s="421"/>
      <c r="UHM562" s="422"/>
      <c r="UHN562" s="423"/>
      <c r="UHO562" s="424"/>
      <c r="UHP562" s="424"/>
      <c r="UHQ562" s="424"/>
      <c r="UHR562" s="424"/>
      <c r="UHS562" s="424"/>
      <c r="UHT562" s="424"/>
      <c r="UHU562" s="421"/>
      <c r="UHV562" s="422"/>
      <c r="UHW562" s="422"/>
      <c r="UHX562" s="421"/>
      <c r="UHY562" s="422"/>
      <c r="UHZ562" s="423"/>
      <c r="UIA562" s="424"/>
      <c r="UIB562" s="424"/>
      <c r="UIC562" s="424"/>
      <c r="UID562" s="424"/>
      <c r="UIE562" s="424"/>
      <c r="UIF562" s="424"/>
      <c r="UIG562" s="421"/>
      <c r="UIH562" s="422"/>
      <c r="UII562" s="422"/>
      <c r="UIJ562" s="421"/>
      <c r="UIK562" s="422"/>
      <c r="UIL562" s="423"/>
      <c r="UIM562" s="424"/>
      <c r="UIN562" s="424"/>
      <c r="UIO562" s="424"/>
      <c r="UIP562" s="424"/>
      <c r="UIQ562" s="424"/>
      <c r="UIR562" s="424"/>
      <c r="UIS562" s="421"/>
      <c r="UIT562" s="422"/>
      <c r="UIU562" s="422"/>
      <c r="UIV562" s="421"/>
      <c r="UIW562" s="422"/>
      <c r="UIX562" s="423"/>
      <c r="UIY562" s="424"/>
      <c r="UIZ562" s="424"/>
      <c r="UJA562" s="424"/>
      <c r="UJB562" s="424"/>
      <c r="UJC562" s="424"/>
      <c r="UJD562" s="424"/>
      <c r="UJE562" s="421"/>
      <c r="UJF562" s="422"/>
      <c r="UJG562" s="422"/>
      <c r="UJH562" s="421"/>
      <c r="UJI562" s="422"/>
      <c r="UJJ562" s="423"/>
      <c r="UJK562" s="424"/>
      <c r="UJL562" s="424"/>
      <c r="UJM562" s="424"/>
      <c r="UJN562" s="424"/>
      <c r="UJO562" s="424"/>
      <c r="UJP562" s="424"/>
      <c r="UJQ562" s="421"/>
      <c r="UJR562" s="422"/>
      <c r="UJS562" s="422"/>
      <c r="UJT562" s="421"/>
      <c r="UJU562" s="422"/>
      <c r="UJV562" s="423"/>
      <c r="UJW562" s="424"/>
      <c r="UJX562" s="424"/>
      <c r="UJY562" s="424"/>
      <c r="UJZ562" s="424"/>
      <c r="UKA562" s="424"/>
      <c r="UKB562" s="424"/>
      <c r="UKC562" s="421"/>
      <c r="UKD562" s="422"/>
      <c r="UKE562" s="422"/>
      <c r="UKF562" s="421"/>
      <c r="UKG562" s="422"/>
      <c r="UKH562" s="423"/>
      <c r="UKI562" s="424"/>
      <c r="UKJ562" s="424"/>
      <c r="UKK562" s="424"/>
      <c r="UKL562" s="424"/>
      <c r="UKM562" s="424"/>
      <c r="UKN562" s="424"/>
      <c r="UKO562" s="421"/>
      <c r="UKP562" s="422"/>
      <c r="UKQ562" s="422"/>
      <c r="UKR562" s="421"/>
      <c r="UKS562" s="422"/>
      <c r="UKT562" s="423"/>
      <c r="UKU562" s="424"/>
      <c r="UKV562" s="424"/>
      <c r="UKW562" s="424"/>
      <c r="UKX562" s="424"/>
      <c r="UKY562" s="424"/>
      <c r="UKZ562" s="424"/>
      <c r="ULA562" s="421"/>
      <c r="ULB562" s="422"/>
      <c r="ULC562" s="422"/>
      <c r="ULD562" s="421"/>
      <c r="ULE562" s="422"/>
      <c r="ULF562" s="423"/>
      <c r="ULG562" s="424"/>
      <c r="ULH562" s="424"/>
      <c r="ULI562" s="424"/>
      <c r="ULJ562" s="424"/>
      <c r="ULK562" s="424"/>
      <c r="ULL562" s="424"/>
      <c r="ULM562" s="421"/>
      <c r="ULN562" s="422"/>
      <c r="ULO562" s="422"/>
      <c r="ULP562" s="421"/>
      <c r="ULQ562" s="422"/>
      <c r="ULR562" s="423"/>
      <c r="ULS562" s="424"/>
      <c r="ULT562" s="424"/>
      <c r="ULU562" s="424"/>
      <c r="ULV562" s="424"/>
      <c r="ULW562" s="424"/>
      <c r="ULX562" s="424"/>
      <c r="ULY562" s="421"/>
      <c r="ULZ562" s="422"/>
      <c r="UMA562" s="422"/>
      <c r="UMB562" s="421"/>
      <c r="UMC562" s="422"/>
      <c r="UMD562" s="423"/>
      <c r="UME562" s="424"/>
      <c r="UMF562" s="424"/>
      <c r="UMG562" s="424"/>
      <c r="UMH562" s="424"/>
      <c r="UMI562" s="424"/>
      <c r="UMJ562" s="424"/>
      <c r="UMK562" s="421"/>
      <c r="UML562" s="422"/>
      <c r="UMM562" s="422"/>
      <c r="UMN562" s="421"/>
      <c r="UMO562" s="422"/>
      <c r="UMP562" s="423"/>
      <c r="UMQ562" s="424"/>
      <c r="UMR562" s="424"/>
      <c r="UMS562" s="424"/>
      <c r="UMT562" s="424"/>
      <c r="UMU562" s="424"/>
      <c r="UMV562" s="424"/>
      <c r="UMW562" s="421"/>
      <c r="UMX562" s="422"/>
      <c r="UMY562" s="422"/>
      <c r="UMZ562" s="421"/>
      <c r="UNA562" s="422"/>
      <c r="UNB562" s="423"/>
      <c r="UNC562" s="424"/>
      <c r="UND562" s="424"/>
      <c r="UNE562" s="424"/>
      <c r="UNF562" s="424"/>
      <c r="UNG562" s="424"/>
      <c r="UNH562" s="424"/>
      <c r="UNI562" s="421"/>
      <c r="UNJ562" s="422"/>
      <c r="UNK562" s="422"/>
      <c r="UNL562" s="421"/>
      <c r="UNM562" s="422"/>
      <c r="UNN562" s="423"/>
      <c r="UNO562" s="424"/>
      <c r="UNP562" s="424"/>
      <c r="UNQ562" s="424"/>
      <c r="UNR562" s="424"/>
      <c r="UNS562" s="424"/>
      <c r="UNT562" s="424"/>
      <c r="UNU562" s="421"/>
      <c r="UNV562" s="422"/>
      <c r="UNW562" s="422"/>
      <c r="UNX562" s="421"/>
      <c r="UNY562" s="422"/>
      <c r="UNZ562" s="423"/>
      <c r="UOA562" s="424"/>
      <c r="UOB562" s="424"/>
      <c r="UOC562" s="424"/>
      <c r="UOD562" s="424"/>
      <c r="UOE562" s="424"/>
      <c r="UOF562" s="424"/>
      <c r="UOG562" s="421"/>
      <c r="UOH562" s="422"/>
      <c r="UOI562" s="422"/>
      <c r="UOJ562" s="421"/>
      <c r="UOK562" s="422"/>
      <c r="UOL562" s="423"/>
      <c r="UOM562" s="424"/>
      <c r="UON562" s="424"/>
      <c r="UOO562" s="424"/>
      <c r="UOP562" s="424"/>
      <c r="UOQ562" s="424"/>
      <c r="UOR562" s="424"/>
      <c r="UOS562" s="421"/>
      <c r="UOT562" s="422"/>
      <c r="UOU562" s="422"/>
      <c r="UOV562" s="421"/>
      <c r="UOW562" s="422"/>
      <c r="UOX562" s="423"/>
      <c r="UOY562" s="424"/>
      <c r="UOZ562" s="424"/>
      <c r="UPA562" s="424"/>
      <c r="UPB562" s="424"/>
      <c r="UPC562" s="424"/>
      <c r="UPD562" s="424"/>
      <c r="UPE562" s="421"/>
      <c r="UPF562" s="422"/>
      <c r="UPG562" s="422"/>
      <c r="UPH562" s="421"/>
      <c r="UPI562" s="422"/>
      <c r="UPJ562" s="423"/>
      <c r="UPK562" s="424"/>
      <c r="UPL562" s="424"/>
      <c r="UPM562" s="424"/>
      <c r="UPN562" s="424"/>
      <c r="UPO562" s="424"/>
      <c r="UPP562" s="424"/>
      <c r="UPQ562" s="421"/>
      <c r="UPR562" s="422"/>
      <c r="UPS562" s="422"/>
      <c r="UPT562" s="421"/>
      <c r="UPU562" s="422"/>
      <c r="UPV562" s="423"/>
      <c r="UPW562" s="424"/>
      <c r="UPX562" s="424"/>
      <c r="UPY562" s="424"/>
      <c r="UPZ562" s="424"/>
      <c r="UQA562" s="424"/>
      <c r="UQB562" s="424"/>
      <c r="UQC562" s="421"/>
      <c r="UQD562" s="422"/>
      <c r="UQE562" s="422"/>
      <c r="UQF562" s="421"/>
      <c r="UQG562" s="422"/>
      <c r="UQH562" s="423"/>
      <c r="UQI562" s="424"/>
      <c r="UQJ562" s="424"/>
      <c r="UQK562" s="424"/>
      <c r="UQL562" s="424"/>
      <c r="UQM562" s="424"/>
      <c r="UQN562" s="424"/>
      <c r="UQO562" s="421"/>
      <c r="UQP562" s="422"/>
      <c r="UQQ562" s="422"/>
      <c r="UQR562" s="421"/>
      <c r="UQS562" s="422"/>
      <c r="UQT562" s="423"/>
      <c r="UQU562" s="424"/>
      <c r="UQV562" s="424"/>
      <c r="UQW562" s="424"/>
      <c r="UQX562" s="424"/>
      <c r="UQY562" s="424"/>
      <c r="UQZ562" s="424"/>
      <c r="URA562" s="421"/>
      <c r="URB562" s="422"/>
      <c r="URC562" s="422"/>
      <c r="URD562" s="421"/>
      <c r="URE562" s="422"/>
      <c r="URF562" s="423"/>
      <c r="URG562" s="424"/>
      <c r="URH562" s="424"/>
      <c r="URI562" s="424"/>
      <c r="URJ562" s="424"/>
      <c r="URK562" s="424"/>
      <c r="URL562" s="424"/>
      <c r="URM562" s="421"/>
      <c r="URN562" s="422"/>
      <c r="URO562" s="422"/>
      <c r="URP562" s="421"/>
      <c r="URQ562" s="422"/>
      <c r="URR562" s="423"/>
      <c r="URS562" s="424"/>
      <c r="URT562" s="424"/>
      <c r="URU562" s="424"/>
      <c r="URV562" s="424"/>
      <c r="URW562" s="424"/>
      <c r="URX562" s="424"/>
      <c r="URY562" s="421"/>
      <c r="URZ562" s="422"/>
      <c r="USA562" s="422"/>
      <c r="USB562" s="421"/>
      <c r="USC562" s="422"/>
      <c r="USD562" s="423"/>
      <c r="USE562" s="424"/>
      <c r="USF562" s="424"/>
      <c r="USG562" s="424"/>
      <c r="USH562" s="424"/>
      <c r="USI562" s="424"/>
      <c r="USJ562" s="424"/>
      <c r="USK562" s="421"/>
      <c r="USL562" s="422"/>
      <c r="USM562" s="422"/>
      <c r="USN562" s="421"/>
      <c r="USO562" s="422"/>
      <c r="USP562" s="423"/>
      <c r="USQ562" s="424"/>
      <c r="USR562" s="424"/>
      <c r="USS562" s="424"/>
      <c r="UST562" s="424"/>
      <c r="USU562" s="424"/>
      <c r="USV562" s="424"/>
      <c r="USW562" s="421"/>
      <c r="USX562" s="422"/>
      <c r="USY562" s="422"/>
      <c r="USZ562" s="421"/>
      <c r="UTA562" s="422"/>
      <c r="UTB562" s="423"/>
      <c r="UTC562" s="424"/>
      <c r="UTD562" s="424"/>
      <c r="UTE562" s="424"/>
      <c r="UTF562" s="424"/>
      <c r="UTG562" s="424"/>
      <c r="UTH562" s="424"/>
      <c r="UTI562" s="421"/>
      <c r="UTJ562" s="422"/>
      <c r="UTK562" s="422"/>
      <c r="UTL562" s="421"/>
      <c r="UTM562" s="422"/>
      <c r="UTN562" s="423"/>
      <c r="UTO562" s="424"/>
      <c r="UTP562" s="424"/>
      <c r="UTQ562" s="424"/>
      <c r="UTR562" s="424"/>
      <c r="UTS562" s="424"/>
      <c r="UTT562" s="424"/>
      <c r="UTU562" s="421"/>
      <c r="UTV562" s="422"/>
      <c r="UTW562" s="422"/>
      <c r="UTX562" s="421"/>
      <c r="UTY562" s="422"/>
      <c r="UTZ562" s="423"/>
      <c r="UUA562" s="424"/>
      <c r="UUB562" s="424"/>
      <c r="UUC562" s="424"/>
      <c r="UUD562" s="424"/>
      <c r="UUE562" s="424"/>
      <c r="UUF562" s="424"/>
      <c r="UUG562" s="421"/>
      <c r="UUH562" s="422"/>
      <c r="UUI562" s="422"/>
      <c r="UUJ562" s="421"/>
      <c r="UUK562" s="422"/>
      <c r="UUL562" s="423"/>
      <c r="UUM562" s="424"/>
      <c r="UUN562" s="424"/>
      <c r="UUO562" s="424"/>
      <c r="UUP562" s="424"/>
      <c r="UUQ562" s="424"/>
      <c r="UUR562" s="424"/>
      <c r="UUS562" s="421"/>
      <c r="UUT562" s="422"/>
      <c r="UUU562" s="422"/>
      <c r="UUV562" s="421"/>
      <c r="UUW562" s="422"/>
      <c r="UUX562" s="423"/>
      <c r="UUY562" s="424"/>
      <c r="UUZ562" s="424"/>
      <c r="UVA562" s="424"/>
      <c r="UVB562" s="424"/>
      <c r="UVC562" s="424"/>
      <c r="UVD562" s="424"/>
      <c r="UVE562" s="421"/>
      <c r="UVF562" s="422"/>
      <c r="UVG562" s="422"/>
      <c r="UVH562" s="421"/>
      <c r="UVI562" s="422"/>
      <c r="UVJ562" s="423"/>
      <c r="UVK562" s="424"/>
      <c r="UVL562" s="424"/>
      <c r="UVM562" s="424"/>
      <c r="UVN562" s="424"/>
      <c r="UVO562" s="424"/>
      <c r="UVP562" s="424"/>
      <c r="UVQ562" s="421"/>
      <c r="UVR562" s="422"/>
      <c r="UVS562" s="422"/>
      <c r="UVT562" s="421"/>
      <c r="UVU562" s="422"/>
      <c r="UVV562" s="423"/>
      <c r="UVW562" s="424"/>
      <c r="UVX562" s="424"/>
      <c r="UVY562" s="424"/>
      <c r="UVZ562" s="424"/>
      <c r="UWA562" s="424"/>
      <c r="UWB562" s="424"/>
      <c r="UWC562" s="421"/>
      <c r="UWD562" s="422"/>
      <c r="UWE562" s="422"/>
      <c r="UWF562" s="421"/>
      <c r="UWG562" s="422"/>
      <c r="UWH562" s="423"/>
      <c r="UWI562" s="424"/>
      <c r="UWJ562" s="424"/>
      <c r="UWK562" s="424"/>
      <c r="UWL562" s="424"/>
      <c r="UWM562" s="424"/>
      <c r="UWN562" s="424"/>
      <c r="UWO562" s="421"/>
      <c r="UWP562" s="422"/>
      <c r="UWQ562" s="422"/>
      <c r="UWR562" s="421"/>
      <c r="UWS562" s="422"/>
      <c r="UWT562" s="423"/>
      <c r="UWU562" s="424"/>
      <c r="UWV562" s="424"/>
      <c r="UWW562" s="424"/>
      <c r="UWX562" s="424"/>
      <c r="UWY562" s="424"/>
      <c r="UWZ562" s="424"/>
      <c r="UXA562" s="421"/>
      <c r="UXB562" s="422"/>
      <c r="UXC562" s="422"/>
      <c r="UXD562" s="421"/>
      <c r="UXE562" s="422"/>
      <c r="UXF562" s="423"/>
      <c r="UXG562" s="424"/>
      <c r="UXH562" s="424"/>
      <c r="UXI562" s="424"/>
      <c r="UXJ562" s="424"/>
      <c r="UXK562" s="424"/>
      <c r="UXL562" s="424"/>
      <c r="UXM562" s="421"/>
      <c r="UXN562" s="422"/>
      <c r="UXO562" s="422"/>
      <c r="UXP562" s="421"/>
      <c r="UXQ562" s="422"/>
      <c r="UXR562" s="423"/>
      <c r="UXS562" s="424"/>
      <c r="UXT562" s="424"/>
      <c r="UXU562" s="424"/>
      <c r="UXV562" s="424"/>
      <c r="UXW562" s="424"/>
      <c r="UXX562" s="424"/>
      <c r="UXY562" s="421"/>
      <c r="UXZ562" s="422"/>
      <c r="UYA562" s="422"/>
      <c r="UYB562" s="421"/>
      <c r="UYC562" s="422"/>
      <c r="UYD562" s="423"/>
      <c r="UYE562" s="424"/>
      <c r="UYF562" s="424"/>
      <c r="UYG562" s="424"/>
      <c r="UYH562" s="424"/>
      <c r="UYI562" s="424"/>
      <c r="UYJ562" s="424"/>
      <c r="UYK562" s="421"/>
      <c r="UYL562" s="422"/>
      <c r="UYM562" s="422"/>
      <c r="UYN562" s="421"/>
      <c r="UYO562" s="422"/>
      <c r="UYP562" s="423"/>
      <c r="UYQ562" s="424"/>
      <c r="UYR562" s="424"/>
      <c r="UYS562" s="424"/>
      <c r="UYT562" s="424"/>
      <c r="UYU562" s="424"/>
      <c r="UYV562" s="424"/>
      <c r="UYW562" s="421"/>
      <c r="UYX562" s="422"/>
      <c r="UYY562" s="422"/>
      <c r="UYZ562" s="421"/>
      <c r="UZA562" s="422"/>
      <c r="UZB562" s="423"/>
      <c r="UZC562" s="424"/>
      <c r="UZD562" s="424"/>
      <c r="UZE562" s="424"/>
      <c r="UZF562" s="424"/>
      <c r="UZG562" s="424"/>
      <c r="UZH562" s="424"/>
      <c r="UZI562" s="421"/>
      <c r="UZJ562" s="422"/>
      <c r="UZK562" s="422"/>
      <c r="UZL562" s="421"/>
      <c r="UZM562" s="422"/>
      <c r="UZN562" s="423"/>
      <c r="UZO562" s="424"/>
      <c r="UZP562" s="424"/>
      <c r="UZQ562" s="424"/>
      <c r="UZR562" s="424"/>
      <c r="UZS562" s="424"/>
      <c r="UZT562" s="424"/>
      <c r="UZU562" s="421"/>
      <c r="UZV562" s="422"/>
      <c r="UZW562" s="422"/>
      <c r="UZX562" s="421"/>
      <c r="UZY562" s="422"/>
      <c r="UZZ562" s="423"/>
      <c r="VAA562" s="424"/>
      <c r="VAB562" s="424"/>
      <c r="VAC562" s="424"/>
      <c r="VAD562" s="424"/>
      <c r="VAE562" s="424"/>
      <c r="VAF562" s="424"/>
      <c r="VAG562" s="421"/>
      <c r="VAH562" s="422"/>
      <c r="VAI562" s="422"/>
      <c r="VAJ562" s="421"/>
      <c r="VAK562" s="422"/>
      <c r="VAL562" s="423"/>
      <c r="VAM562" s="424"/>
      <c r="VAN562" s="424"/>
      <c r="VAO562" s="424"/>
      <c r="VAP562" s="424"/>
      <c r="VAQ562" s="424"/>
      <c r="VAR562" s="424"/>
      <c r="VAS562" s="421"/>
      <c r="VAT562" s="422"/>
      <c r="VAU562" s="422"/>
      <c r="VAV562" s="421"/>
      <c r="VAW562" s="422"/>
      <c r="VAX562" s="423"/>
      <c r="VAY562" s="424"/>
      <c r="VAZ562" s="424"/>
      <c r="VBA562" s="424"/>
      <c r="VBB562" s="424"/>
      <c r="VBC562" s="424"/>
      <c r="VBD562" s="424"/>
      <c r="VBE562" s="421"/>
      <c r="VBF562" s="422"/>
      <c r="VBG562" s="422"/>
      <c r="VBH562" s="421"/>
      <c r="VBI562" s="422"/>
      <c r="VBJ562" s="423"/>
      <c r="VBK562" s="424"/>
      <c r="VBL562" s="424"/>
      <c r="VBM562" s="424"/>
      <c r="VBN562" s="424"/>
      <c r="VBO562" s="424"/>
      <c r="VBP562" s="424"/>
      <c r="VBQ562" s="421"/>
      <c r="VBR562" s="422"/>
      <c r="VBS562" s="422"/>
      <c r="VBT562" s="421"/>
      <c r="VBU562" s="422"/>
      <c r="VBV562" s="423"/>
      <c r="VBW562" s="424"/>
      <c r="VBX562" s="424"/>
      <c r="VBY562" s="424"/>
      <c r="VBZ562" s="424"/>
      <c r="VCA562" s="424"/>
      <c r="VCB562" s="424"/>
      <c r="VCC562" s="421"/>
      <c r="VCD562" s="422"/>
      <c r="VCE562" s="422"/>
      <c r="VCF562" s="421"/>
      <c r="VCG562" s="422"/>
      <c r="VCH562" s="423"/>
      <c r="VCI562" s="424"/>
      <c r="VCJ562" s="424"/>
      <c r="VCK562" s="424"/>
      <c r="VCL562" s="424"/>
      <c r="VCM562" s="424"/>
      <c r="VCN562" s="424"/>
      <c r="VCO562" s="421"/>
      <c r="VCP562" s="422"/>
      <c r="VCQ562" s="422"/>
      <c r="VCR562" s="421"/>
      <c r="VCS562" s="422"/>
      <c r="VCT562" s="423"/>
      <c r="VCU562" s="424"/>
      <c r="VCV562" s="424"/>
      <c r="VCW562" s="424"/>
      <c r="VCX562" s="424"/>
      <c r="VCY562" s="424"/>
      <c r="VCZ562" s="424"/>
      <c r="VDA562" s="421"/>
      <c r="VDB562" s="422"/>
      <c r="VDC562" s="422"/>
      <c r="VDD562" s="421"/>
      <c r="VDE562" s="422"/>
      <c r="VDF562" s="423"/>
      <c r="VDG562" s="424"/>
      <c r="VDH562" s="424"/>
      <c r="VDI562" s="424"/>
      <c r="VDJ562" s="424"/>
      <c r="VDK562" s="424"/>
      <c r="VDL562" s="424"/>
      <c r="VDM562" s="421"/>
      <c r="VDN562" s="422"/>
      <c r="VDO562" s="422"/>
      <c r="VDP562" s="421"/>
      <c r="VDQ562" s="422"/>
      <c r="VDR562" s="423"/>
      <c r="VDS562" s="424"/>
      <c r="VDT562" s="424"/>
      <c r="VDU562" s="424"/>
      <c r="VDV562" s="424"/>
      <c r="VDW562" s="424"/>
      <c r="VDX562" s="424"/>
      <c r="VDY562" s="421"/>
      <c r="VDZ562" s="422"/>
      <c r="VEA562" s="422"/>
      <c r="VEB562" s="421"/>
      <c r="VEC562" s="422"/>
      <c r="VED562" s="423"/>
      <c r="VEE562" s="424"/>
      <c r="VEF562" s="424"/>
      <c r="VEG562" s="424"/>
      <c r="VEH562" s="424"/>
      <c r="VEI562" s="424"/>
      <c r="VEJ562" s="424"/>
      <c r="VEK562" s="421"/>
      <c r="VEL562" s="422"/>
      <c r="VEM562" s="422"/>
      <c r="VEN562" s="421"/>
      <c r="VEO562" s="422"/>
      <c r="VEP562" s="423"/>
      <c r="VEQ562" s="424"/>
      <c r="VER562" s="424"/>
      <c r="VES562" s="424"/>
      <c r="VET562" s="424"/>
      <c r="VEU562" s="424"/>
      <c r="VEV562" s="424"/>
      <c r="VEW562" s="421"/>
      <c r="VEX562" s="422"/>
      <c r="VEY562" s="422"/>
      <c r="VEZ562" s="421"/>
      <c r="VFA562" s="422"/>
      <c r="VFB562" s="423"/>
      <c r="VFC562" s="424"/>
      <c r="VFD562" s="424"/>
      <c r="VFE562" s="424"/>
      <c r="VFF562" s="424"/>
      <c r="VFG562" s="424"/>
      <c r="VFH562" s="424"/>
      <c r="VFI562" s="421"/>
      <c r="VFJ562" s="422"/>
      <c r="VFK562" s="422"/>
      <c r="VFL562" s="421"/>
      <c r="VFM562" s="422"/>
      <c r="VFN562" s="423"/>
      <c r="VFO562" s="424"/>
      <c r="VFP562" s="424"/>
      <c r="VFQ562" s="424"/>
      <c r="VFR562" s="424"/>
      <c r="VFS562" s="424"/>
      <c r="VFT562" s="424"/>
      <c r="VFU562" s="421"/>
      <c r="VFV562" s="422"/>
      <c r="VFW562" s="422"/>
      <c r="VFX562" s="421"/>
      <c r="VFY562" s="422"/>
      <c r="VFZ562" s="423"/>
      <c r="VGA562" s="424"/>
      <c r="VGB562" s="424"/>
      <c r="VGC562" s="424"/>
      <c r="VGD562" s="424"/>
      <c r="VGE562" s="424"/>
      <c r="VGF562" s="424"/>
      <c r="VGG562" s="421"/>
      <c r="VGH562" s="422"/>
      <c r="VGI562" s="422"/>
      <c r="VGJ562" s="421"/>
      <c r="VGK562" s="422"/>
      <c r="VGL562" s="423"/>
      <c r="VGM562" s="424"/>
      <c r="VGN562" s="424"/>
      <c r="VGO562" s="424"/>
      <c r="VGP562" s="424"/>
      <c r="VGQ562" s="424"/>
      <c r="VGR562" s="424"/>
      <c r="VGS562" s="421"/>
      <c r="VGT562" s="422"/>
      <c r="VGU562" s="422"/>
      <c r="VGV562" s="421"/>
      <c r="VGW562" s="422"/>
      <c r="VGX562" s="423"/>
      <c r="VGY562" s="424"/>
      <c r="VGZ562" s="424"/>
      <c r="VHA562" s="424"/>
      <c r="VHB562" s="424"/>
      <c r="VHC562" s="424"/>
      <c r="VHD562" s="424"/>
      <c r="VHE562" s="421"/>
      <c r="VHF562" s="422"/>
      <c r="VHG562" s="422"/>
      <c r="VHH562" s="421"/>
      <c r="VHI562" s="422"/>
      <c r="VHJ562" s="423"/>
      <c r="VHK562" s="424"/>
      <c r="VHL562" s="424"/>
      <c r="VHM562" s="424"/>
      <c r="VHN562" s="424"/>
      <c r="VHO562" s="424"/>
      <c r="VHP562" s="424"/>
      <c r="VHQ562" s="421"/>
      <c r="VHR562" s="422"/>
      <c r="VHS562" s="422"/>
      <c r="VHT562" s="421"/>
      <c r="VHU562" s="422"/>
      <c r="VHV562" s="423"/>
      <c r="VHW562" s="424"/>
      <c r="VHX562" s="424"/>
      <c r="VHY562" s="424"/>
      <c r="VHZ562" s="424"/>
      <c r="VIA562" s="424"/>
      <c r="VIB562" s="424"/>
      <c r="VIC562" s="421"/>
      <c r="VID562" s="422"/>
      <c r="VIE562" s="422"/>
      <c r="VIF562" s="421"/>
      <c r="VIG562" s="422"/>
      <c r="VIH562" s="423"/>
      <c r="VII562" s="424"/>
      <c r="VIJ562" s="424"/>
      <c r="VIK562" s="424"/>
      <c r="VIL562" s="424"/>
      <c r="VIM562" s="424"/>
      <c r="VIN562" s="424"/>
      <c r="VIO562" s="421"/>
      <c r="VIP562" s="422"/>
      <c r="VIQ562" s="422"/>
      <c r="VIR562" s="421"/>
      <c r="VIS562" s="422"/>
      <c r="VIT562" s="423"/>
      <c r="VIU562" s="424"/>
      <c r="VIV562" s="424"/>
      <c r="VIW562" s="424"/>
      <c r="VIX562" s="424"/>
      <c r="VIY562" s="424"/>
      <c r="VIZ562" s="424"/>
      <c r="VJA562" s="421"/>
      <c r="VJB562" s="422"/>
      <c r="VJC562" s="422"/>
      <c r="VJD562" s="421"/>
      <c r="VJE562" s="422"/>
      <c r="VJF562" s="423"/>
      <c r="VJG562" s="424"/>
      <c r="VJH562" s="424"/>
      <c r="VJI562" s="424"/>
      <c r="VJJ562" s="424"/>
      <c r="VJK562" s="424"/>
      <c r="VJL562" s="424"/>
      <c r="VJM562" s="421"/>
      <c r="VJN562" s="422"/>
      <c r="VJO562" s="422"/>
      <c r="VJP562" s="421"/>
      <c r="VJQ562" s="422"/>
      <c r="VJR562" s="423"/>
      <c r="VJS562" s="424"/>
      <c r="VJT562" s="424"/>
      <c r="VJU562" s="424"/>
      <c r="VJV562" s="424"/>
      <c r="VJW562" s="424"/>
      <c r="VJX562" s="424"/>
      <c r="VJY562" s="421"/>
      <c r="VJZ562" s="422"/>
      <c r="VKA562" s="422"/>
      <c r="VKB562" s="421"/>
      <c r="VKC562" s="422"/>
      <c r="VKD562" s="423"/>
      <c r="VKE562" s="424"/>
      <c r="VKF562" s="424"/>
      <c r="VKG562" s="424"/>
      <c r="VKH562" s="424"/>
      <c r="VKI562" s="424"/>
      <c r="VKJ562" s="424"/>
      <c r="VKK562" s="421"/>
      <c r="VKL562" s="422"/>
      <c r="VKM562" s="422"/>
      <c r="VKN562" s="421"/>
      <c r="VKO562" s="422"/>
      <c r="VKP562" s="423"/>
      <c r="VKQ562" s="424"/>
      <c r="VKR562" s="424"/>
      <c r="VKS562" s="424"/>
      <c r="VKT562" s="424"/>
      <c r="VKU562" s="424"/>
      <c r="VKV562" s="424"/>
      <c r="VKW562" s="421"/>
      <c r="VKX562" s="422"/>
      <c r="VKY562" s="422"/>
      <c r="VKZ562" s="421"/>
      <c r="VLA562" s="422"/>
      <c r="VLB562" s="423"/>
      <c r="VLC562" s="424"/>
      <c r="VLD562" s="424"/>
      <c r="VLE562" s="424"/>
      <c r="VLF562" s="424"/>
      <c r="VLG562" s="424"/>
      <c r="VLH562" s="424"/>
      <c r="VLI562" s="421"/>
      <c r="VLJ562" s="422"/>
      <c r="VLK562" s="422"/>
      <c r="VLL562" s="421"/>
      <c r="VLM562" s="422"/>
      <c r="VLN562" s="423"/>
      <c r="VLO562" s="424"/>
      <c r="VLP562" s="424"/>
      <c r="VLQ562" s="424"/>
      <c r="VLR562" s="424"/>
      <c r="VLS562" s="424"/>
      <c r="VLT562" s="424"/>
      <c r="VLU562" s="421"/>
      <c r="VLV562" s="422"/>
      <c r="VLW562" s="422"/>
      <c r="VLX562" s="421"/>
      <c r="VLY562" s="422"/>
      <c r="VLZ562" s="423"/>
      <c r="VMA562" s="424"/>
      <c r="VMB562" s="424"/>
      <c r="VMC562" s="424"/>
      <c r="VMD562" s="424"/>
      <c r="VME562" s="424"/>
      <c r="VMF562" s="424"/>
      <c r="VMG562" s="421"/>
      <c r="VMH562" s="422"/>
      <c r="VMI562" s="422"/>
      <c r="VMJ562" s="421"/>
      <c r="VMK562" s="422"/>
      <c r="VML562" s="423"/>
      <c r="VMM562" s="424"/>
      <c r="VMN562" s="424"/>
      <c r="VMO562" s="424"/>
      <c r="VMP562" s="424"/>
      <c r="VMQ562" s="424"/>
      <c r="VMR562" s="424"/>
      <c r="VMS562" s="421"/>
      <c r="VMT562" s="422"/>
      <c r="VMU562" s="422"/>
      <c r="VMV562" s="421"/>
      <c r="VMW562" s="422"/>
      <c r="VMX562" s="423"/>
      <c r="VMY562" s="424"/>
      <c r="VMZ562" s="424"/>
      <c r="VNA562" s="424"/>
      <c r="VNB562" s="424"/>
      <c r="VNC562" s="424"/>
      <c r="VND562" s="424"/>
      <c r="VNE562" s="421"/>
      <c r="VNF562" s="422"/>
      <c r="VNG562" s="422"/>
      <c r="VNH562" s="421"/>
      <c r="VNI562" s="422"/>
      <c r="VNJ562" s="423"/>
      <c r="VNK562" s="424"/>
      <c r="VNL562" s="424"/>
      <c r="VNM562" s="424"/>
      <c r="VNN562" s="424"/>
      <c r="VNO562" s="424"/>
      <c r="VNP562" s="424"/>
      <c r="VNQ562" s="421"/>
      <c r="VNR562" s="422"/>
      <c r="VNS562" s="422"/>
      <c r="VNT562" s="421"/>
      <c r="VNU562" s="422"/>
      <c r="VNV562" s="423"/>
      <c r="VNW562" s="424"/>
      <c r="VNX562" s="424"/>
      <c r="VNY562" s="424"/>
      <c r="VNZ562" s="424"/>
      <c r="VOA562" s="424"/>
      <c r="VOB562" s="424"/>
      <c r="VOC562" s="421"/>
      <c r="VOD562" s="422"/>
      <c r="VOE562" s="422"/>
      <c r="VOF562" s="421"/>
      <c r="VOG562" s="422"/>
      <c r="VOH562" s="423"/>
      <c r="VOI562" s="424"/>
      <c r="VOJ562" s="424"/>
      <c r="VOK562" s="424"/>
      <c r="VOL562" s="424"/>
      <c r="VOM562" s="424"/>
      <c r="VON562" s="424"/>
      <c r="VOO562" s="421"/>
      <c r="VOP562" s="422"/>
      <c r="VOQ562" s="422"/>
      <c r="VOR562" s="421"/>
      <c r="VOS562" s="422"/>
      <c r="VOT562" s="423"/>
      <c r="VOU562" s="424"/>
      <c r="VOV562" s="424"/>
      <c r="VOW562" s="424"/>
      <c r="VOX562" s="424"/>
      <c r="VOY562" s="424"/>
      <c r="VOZ562" s="424"/>
      <c r="VPA562" s="421"/>
      <c r="VPB562" s="422"/>
      <c r="VPC562" s="422"/>
      <c r="VPD562" s="421"/>
      <c r="VPE562" s="422"/>
      <c r="VPF562" s="423"/>
      <c r="VPG562" s="424"/>
      <c r="VPH562" s="424"/>
      <c r="VPI562" s="424"/>
      <c r="VPJ562" s="424"/>
      <c r="VPK562" s="424"/>
      <c r="VPL562" s="424"/>
      <c r="VPM562" s="421"/>
      <c r="VPN562" s="422"/>
      <c r="VPO562" s="422"/>
      <c r="VPP562" s="421"/>
      <c r="VPQ562" s="422"/>
      <c r="VPR562" s="423"/>
      <c r="VPS562" s="424"/>
      <c r="VPT562" s="424"/>
      <c r="VPU562" s="424"/>
      <c r="VPV562" s="424"/>
      <c r="VPW562" s="424"/>
      <c r="VPX562" s="424"/>
      <c r="VPY562" s="421"/>
      <c r="VPZ562" s="422"/>
      <c r="VQA562" s="422"/>
      <c r="VQB562" s="421"/>
      <c r="VQC562" s="422"/>
      <c r="VQD562" s="423"/>
      <c r="VQE562" s="424"/>
      <c r="VQF562" s="424"/>
      <c r="VQG562" s="424"/>
      <c r="VQH562" s="424"/>
      <c r="VQI562" s="424"/>
      <c r="VQJ562" s="424"/>
      <c r="VQK562" s="421"/>
      <c r="VQL562" s="422"/>
      <c r="VQM562" s="422"/>
      <c r="VQN562" s="421"/>
      <c r="VQO562" s="422"/>
      <c r="VQP562" s="423"/>
      <c r="VQQ562" s="424"/>
      <c r="VQR562" s="424"/>
      <c r="VQS562" s="424"/>
      <c r="VQT562" s="424"/>
      <c r="VQU562" s="424"/>
      <c r="VQV562" s="424"/>
      <c r="VQW562" s="421"/>
      <c r="VQX562" s="422"/>
      <c r="VQY562" s="422"/>
      <c r="VQZ562" s="421"/>
      <c r="VRA562" s="422"/>
      <c r="VRB562" s="423"/>
      <c r="VRC562" s="424"/>
      <c r="VRD562" s="424"/>
      <c r="VRE562" s="424"/>
      <c r="VRF562" s="424"/>
      <c r="VRG562" s="424"/>
      <c r="VRH562" s="424"/>
      <c r="VRI562" s="421"/>
      <c r="VRJ562" s="422"/>
      <c r="VRK562" s="422"/>
      <c r="VRL562" s="421"/>
      <c r="VRM562" s="422"/>
      <c r="VRN562" s="423"/>
      <c r="VRO562" s="424"/>
      <c r="VRP562" s="424"/>
      <c r="VRQ562" s="424"/>
      <c r="VRR562" s="424"/>
      <c r="VRS562" s="424"/>
      <c r="VRT562" s="424"/>
      <c r="VRU562" s="421"/>
      <c r="VRV562" s="422"/>
      <c r="VRW562" s="422"/>
      <c r="VRX562" s="421"/>
      <c r="VRY562" s="422"/>
      <c r="VRZ562" s="423"/>
      <c r="VSA562" s="424"/>
      <c r="VSB562" s="424"/>
      <c r="VSC562" s="424"/>
      <c r="VSD562" s="424"/>
      <c r="VSE562" s="424"/>
      <c r="VSF562" s="424"/>
      <c r="VSG562" s="421"/>
      <c r="VSH562" s="422"/>
      <c r="VSI562" s="422"/>
      <c r="VSJ562" s="421"/>
      <c r="VSK562" s="422"/>
      <c r="VSL562" s="423"/>
      <c r="VSM562" s="424"/>
      <c r="VSN562" s="424"/>
      <c r="VSO562" s="424"/>
      <c r="VSP562" s="424"/>
      <c r="VSQ562" s="424"/>
      <c r="VSR562" s="424"/>
      <c r="VSS562" s="421"/>
      <c r="VST562" s="422"/>
      <c r="VSU562" s="422"/>
      <c r="VSV562" s="421"/>
      <c r="VSW562" s="422"/>
      <c r="VSX562" s="423"/>
      <c r="VSY562" s="424"/>
      <c r="VSZ562" s="424"/>
      <c r="VTA562" s="424"/>
      <c r="VTB562" s="424"/>
      <c r="VTC562" s="424"/>
      <c r="VTD562" s="424"/>
      <c r="VTE562" s="421"/>
      <c r="VTF562" s="422"/>
      <c r="VTG562" s="422"/>
      <c r="VTH562" s="421"/>
      <c r="VTI562" s="422"/>
      <c r="VTJ562" s="423"/>
      <c r="VTK562" s="424"/>
      <c r="VTL562" s="424"/>
      <c r="VTM562" s="424"/>
      <c r="VTN562" s="424"/>
      <c r="VTO562" s="424"/>
      <c r="VTP562" s="424"/>
      <c r="VTQ562" s="421"/>
      <c r="VTR562" s="422"/>
      <c r="VTS562" s="422"/>
      <c r="VTT562" s="421"/>
      <c r="VTU562" s="422"/>
      <c r="VTV562" s="423"/>
      <c r="VTW562" s="424"/>
      <c r="VTX562" s="424"/>
      <c r="VTY562" s="424"/>
      <c r="VTZ562" s="424"/>
      <c r="VUA562" s="424"/>
      <c r="VUB562" s="424"/>
      <c r="VUC562" s="421"/>
      <c r="VUD562" s="422"/>
      <c r="VUE562" s="422"/>
      <c r="VUF562" s="421"/>
      <c r="VUG562" s="422"/>
      <c r="VUH562" s="423"/>
      <c r="VUI562" s="424"/>
      <c r="VUJ562" s="424"/>
      <c r="VUK562" s="424"/>
      <c r="VUL562" s="424"/>
      <c r="VUM562" s="424"/>
      <c r="VUN562" s="424"/>
      <c r="VUO562" s="421"/>
      <c r="VUP562" s="422"/>
      <c r="VUQ562" s="422"/>
      <c r="VUR562" s="421"/>
      <c r="VUS562" s="422"/>
      <c r="VUT562" s="423"/>
      <c r="VUU562" s="424"/>
      <c r="VUV562" s="424"/>
      <c r="VUW562" s="424"/>
      <c r="VUX562" s="424"/>
      <c r="VUY562" s="424"/>
      <c r="VUZ562" s="424"/>
      <c r="VVA562" s="421"/>
      <c r="VVB562" s="422"/>
      <c r="VVC562" s="422"/>
      <c r="VVD562" s="421"/>
      <c r="VVE562" s="422"/>
      <c r="VVF562" s="423"/>
      <c r="VVG562" s="424"/>
      <c r="VVH562" s="424"/>
      <c r="VVI562" s="424"/>
      <c r="VVJ562" s="424"/>
      <c r="VVK562" s="424"/>
      <c r="VVL562" s="424"/>
      <c r="VVM562" s="421"/>
      <c r="VVN562" s="422"/>
      <c r="VVO562" s="422"/>
      <c r="VVP562" s="421"/>
      <c r="VVQ562" s="422"/>
      <c r="VVR562" s="423"/>
      <c r="VVS562" s="424"/>
      <c r="VVT562" s="424"/>
      <c r="VVU562" s="424"/>
      <c r="VVV562" s="424"/>
      <c r="VVW562" s="424"/>
      <c r="VVX562" s="424"/>
      <c r="VVY562" s="421"/>
      <c r="VVZ562" s="422"/>
      <c r="VWA562" s="422"/>
      <c r="VWB562" s="421"/>
      <c r="VWC562" s="422"/>
      <c r="VWD562" s="423"/>
      <c r="VWE562" s="424"/>
      <c r="VWF562" s="424"/>
      <c r="VWG562" s="424"/>
      <c r="VWH562" s="424"/>
      <c r="VWI562" s="424"/>
      <c r="VWJ562" s="424"/>
      <c r="VWK562" s="421"/>
      <c r="VWL562" s="422"/>
      <c r="VWM562" s="422"/>
      <c r="VWN562" s="421"/>
      <c r="VWO562" s="422"/>
      <c r="VWP562" s="423"/>
      <c r="VWQ562" s="424"/>
      <c r="VWR562" s="424"/>
      <c r="VWS562" s="424"/>
      <c r="VWT562" s="424"/>
      <c r="VWU562" s="424"/>
      <c r="VWV562" s="424"/>
      <c r="VWW562" s="421"/>
      <c r="VWX562" s="422"/>
      <c r="VWY562" s="422"/>
      <c r="VWZ562" s="421"/>
      <c r="VXA562" s="422"/>
      <c r="VXB562" s="423"/>
      <c r="VXC562" s="424"/>
      <c r="VXD562" s="424"/>
      <c r="VXE562" s="424"/>
      <c r="VXF562" s="424"/>
      <c r="VXG562" s="424"/>
      <c r="VXH562" s="424"/>
      <c r="VXI562" s="421"/>
      <c r="VXJ562" s="422"/>
      <c r="VXK562" s="422"/>
      <c r="VXL562" s="421"/>
      <c r="VXM562" s="422"/>
      <c r="VXN562" s="423"/>
      <c r="VXO562" s="424"/>
      <c r="VXP562" s="424"/>
      <c r="VXQ562" s="424"/>
      <c r="VXR562" s="424"/>
      <c r="VXS562" s="424"/>
      <c r="VXT562" s="424"/>
      <c r="VXU562" s="421"/>
      <c r="VXV562" s="422"/>
      <c r="VXW562" s="422"/>
      <c r="VXX562" s="421"/>
      <c r="VXY562" s="422"/>
      <c r="VXZ562" s="423"/>
      <c r="VYA562" s="424"/>
      <c r="VYB562" s="424"/>
      <c r="VYC562" s="424"/>
      <c r="VYD562" s="424"/>
      <c r="VYE562" s="424"/>
      <c r="VYF562" s="424"/>
      <c r="VYG562" s="421"/>
      <c r="VYH562" s="422"/>
      <c r="VYI562" s="422"/>
      <c r="VYJ562" s="421"/>
      <c r="VYK562" s="422"/>
      <c r="VYL562" s="423"/>
      <c r="VYM562" s="424"/>
      <c r="VYN562" s="424"/>
      <c r="VYO562" s="424"/>
      <c r="VYP562" s="424"/>
      <c r="VYQ562" s="424"/>
      <c r="VYR562" s="424"/>
      <c r="VYS562" s="421"/>
      <c r="VYT562" s="422"/>
      <c r="VYU562" s="422"/>
      <c r="VYV562" s="421"/>
      <c r="VYW562" s="422"/>
      <c r="VYX562" s="423"/>
      <c r="VYY562" s="424"/>
      <c r="VYZ562" s="424"/>
      <c r="VZA562" s="424"/>
      <c r="VZB562" s="424"/>
      <c r="VZC562" s="424"/>
      <c r="VZD562" s="424"/>
      <c r="VZE562" s="421"/>
      <c r="VZF562" s="422"/>
      <c r="VZG562" s="422"/>
      <c r="VZH562" s="421"/>
      <c r="VZI562" s="422"/>
      <c r="VZJ562" s="423"/>
      <c r="VZK562" s="424"/>
      <c r="VZL562" s="424"/>
      <c r="VZM562" s="424"/>
      <c r="VZN562" s="424"/>
      <c r="VZO562" s="424"/>
      <c r="VZP562" s="424"/>
      <c r="VZQ562" s="421"/>
      <c r="VZR562" s="422"/>
      <c r="VZS562" s="422"/>
      <c r="VZT562" s="421"/>
      <c r="VZU562" s="422"/>
      <c r="VZV562" s="423"/>
      <c r="VZW562" s="424"/>
      <c r="VZX562" s="424"/>
      <c r="VZY562" s="424"/>
      <c r="VZZ562" s="424"/>
      <c r="WAA562" s="424"/>
      <c r="WAB562" s="424"/>
      <c r="WAC562" s="421"/>
      <c r="WAD562" s="422"/>
      <c r="WAE562" s="422"/>
      <c r="WAF562" s="421"/>
      <c r="WAG562" s="422"/>
      <c r="WAH562" s="423"/>
      <c r="WAI562" s="424"/>
      <c r="WAJ562" s="424"/>
      <c r="WAK562" s="424"/>
      <c r="WAL562" s="424"/>
      <c r="WAM562" s="424"/>
      <c r="WAN562" s="424"/>
      <c r="WAO562" s="421"/>
      <c r="WAP562" s="422"/>
      <c r="WAQ562" s="422"/>
      <c r="WAR562" s="421"/>
      <c r="WAS562" s="422"/>
      <c r="WAT562" s="423"/>
      <c r="WAU562" s="424"/>
      <c r="WAV562" s="424"/>
      <c r="WAW562" s="424"/>
      <c r="WAX562" s="424"/>
      <c r="WAY562" s="424"/>
      <c r="WAZ562" s="424"/>
      <c r="WBA562" s="421"/>
      <c r="WBB562" s="422"/>
      <c r="WBC562" s="422"/>
      <c r="WBD562" s="421"/>
      <c r="WBE562" s="422"/>
      <c r="WBF562" s="423"/>
      <c r="WBG562" s="424"/>
      <c r="WBH562" s="424"/>
      <c r="WBI562" s="424"/>
      <c r="WBJ562" s="424"/>
      <c r="WBK562" s="424"/>
      <c r="WBL562" s="424"/>
      <c r="WBM562" s="421"/>
      <c r="WBN562" s="422"/>
      <c r="WBO562" s="422"/>
      <c r="WBP562" s="421"/>
      <c r="WBQ562" s="422"/>
      <c r="WBR562" s="423"/>
      <c r="WBS562" s="424"/>
      <c r="WBT562" s="424"/>
      <c r="WBU562" s="424"/>
      <c r="WBV562" s="424"/>
      <c r="WBW562" s="424"/>
      <c r="WBX562" s="424"/>
      <c r="WBY562" s="421"/>
      <c r="WBZ562" s="422"/>
      <c r="WCA562" s="422"/>
      <c r="WCB562" s="421"/>
      <c r="WCC562" s="422"/>
      <c r="WCD562" s="423"/>
      <c r="WCE562" s="424"/>
      <c r="WCF562" s="424"/>
      <c r="WCG562" s="424"/>
      <c r="WCH562" s="424"/>
      <c r="WCI562" s="424"/>
      <c r="WCJ562" s="424"/>
      <c r="WCK562" s="421"/>
      <c r="WCL562" s="422"/>
      <c r="WCM562" s="422"/>
      <c r="WCN562" s="421"/>
      <c r="WCO562" s="422"/>
      <c r="WCP562" s="423"/>
      <c r="WCQ562" s="424"/>
      <c r="WCR562" s="424"/>
      <c r="WCS562" s="424"/>
      <c r="WCT562" s="424"/>
      <c r="WCU562" s="424"/>
      <c r="WCV562" s="424"/>
      <c r="WCW562" s="421"/>
      <c r="WCX562" s="422"/>
      <c r="WCY562" s="422"/>
      <c r="WCZ562" s="421"/>
      <c r="WDA562" s="422"/>
      <c r="WDB562" s="423"/>
      <c r="WDC562" s="424"/>
      <c r="WDD562" s="424"/>
      <c r="WDE562" s="424"/>
      <c r="WDF562" s="424"/>
      <c r="WDG562" s="424"/>
      <c r="WDH562" s="424"/>
      <c r="WDI562" s="421"/>
      <c r="WDJ562" s="422"/>
      <c r="WDK562" s="422"/>
      <c r="WDL562" s="421"/>
      <c r="WDM562" s="422"/>
      <c r="WDN562" s="423"/>
      <c r="WDO562" s="424"/>
      <c r="WDP562" s="424"/>
      <c r="WDQ562" s="424"/>
      <c r="WDR562" s="424"/>
      <c r="WDS562" s="424"/>
      <c r="WDT562" s="424"/>
      <c r="WDU562" s="421"/>
      <c r="WDV562" s="422"/>
      <c r="WDW562" s="422"/>
      <c r="WDX562" s="421"/>
      <c r="WDY562" s="422"/>
      <c r="WDZ562" s="423"/>
      <c r="WEA562" s="424"/>
      <c r="WEB562" s="424"/>
      <c r="WEC562" s="424"/>
      <c r="WED562" s="424"/>
      <c r="WEE562" s="424"/>
      <c r="WEF562" s="424"/>
      <c r="WEG562" s="421"/>
      <c r="WEH562" s="422"/>
      <c r="WEI562" s="422"/>
      <c r="WEJ562" s="421"/>
      <c r="WEK562" s="422"/>
      <c r="WEL562" s="423"/>
      <c r="WEM562" s="424"/>
      <c r="WEN562" s="424"/>
      <c r="WEO562" s="424"/>
      <c r="WEP562" s="424"/>
      <c r="WEQ562" s="424"/>
      <c r="WER562" s="424"/>
      <c r="WES562" s="421"/>
      <c r="WET562" s="422"/>
      <c r="WEU562" s="422"/>
      <c r="WEV562" s="421"/>
      <c r="WEW562" s="422"/>
      <c r="WEX562" s="423"/>
      <c r="WEY562" s="424"/>
      <c r="WEZ562" s="424"/>
      <c r="WFA562" s="424"/>
      <c r="WFB562" s="424"/>
      <c r="WFC562" s="424"/>
      <c r="WFD562" s="424"/>
      <c r="WFE562" s="421"/>
      <c r="WFF562" s="422"/>
      <c r="WFG562" s="422"/>
      <c r="WFH562" s="421"/>
      <c r="WFI562" s="422"/>
      <c r="WFJ562" s="423"/>
      <c r="WFK562" s="424"/>
      <c r="WFL562" s="424"/>
      <c r="WFM562" s="424"/>
      <c r="WFN562" s="424"/>
      <c r="WFO562" s="424"/>
      <c r="WFP562" s="424"/>
      <c r="WFQ562" s="421"/>
      <c r="WFR562" s="422"/>
      <c r="WFS562" s="422"/>
      <c r="WFT562" s="421"/>
      <c r="WFU562" s="422"/>
      <c r="WFV562" s="423"/>
      <c r="WFW562" s="424"/>
      <c r="WFX562" s="424"/>
      <c r="WFY562" s="424"/>
      <c r="WFZ562" s="424"/>
      <c r="WGA562" s="424"/>
      <c r="WGB562" s="424"/>
      <c r="WGC562" s="421"/>
      <c r="WGD562" s="422"/>
      <c r="WGE562" s="422"/>
      <c r="WGF562" s="421"/>
      <c r="WGG562" s="422"/>
      <c r="WGH562" s="423"/>
      <c r="WGI562" s="424"/>
      <c r="WGJ562" s="424"/>
      <c r="WGK562" s="424"/>
      <c r="WGL562" s="424"/>
      <c r="WGM562" s="424"/>
      <c r="WGN562" s="424"/>
      <c r="WGO562" s="421"/>
      <c r="WGP562" s="422"/>
      <c r="WGQ562" s="422"/>
      <c r="WGR562" s="421"/>
      <c r="WGS562" s="422"/>
      <c r="WGT562" s="423"/>
      <c r="WGU562" s="424"/>
      <c r="WGV562" s="424"/>
      <c r="WGW562" s="424"/>
      <c r="WGX562" s="424"/>
      <c r="WGY562" s="424"/>
      <c r="WGZ562" s="424"/>
      <c r="WHA562" s="421"/>
      <c r="WHB562" s="422"/>
      <c r="WHC562" s="422"/>
      <c r="WHD562" s="421"/>
      <c r="WHE562" s="422"/>
      <c r="WHF562" s="423"/>
      <c r="WHG562" s="424"/>
      <c r="WHH562" s="424"/>
      <c r="WHI562" s="424"/>
      <c r="WHJ562" s="424"/>
      <c r="WHK562" s="424"/>
      <c r="WHL562" s="424"/>
      <c r="WHM562" s="421"/>
      <c r="WHN562" s="422"/>
      <c r="WHO562" s="422"/>
      <c r="WHP562" s="421"/>
      <c r="WHQ562" s="422"/>
      <c r="WHR562" s="423"/>
      <c r="WHS562" s="424"/>
      <c r="WHT562" s="424"/>
      <c r="WHU562" s="424"/>
      <c r="WHV562" s="424"/>
      <c r="WHW562" s="424"/>
      <c r="WHX562" s="424"/>
      <c r="WHY562" s="421"/>
      <c r="WHZ562" s="422"/>
      <c r="WIA562" s="422"/>
      <c r="WIB562" s="421"/>
      <c r="WIC562" s="422"/>
      <c r="WID562" s="423"/>
      <c r="WIE562" s="424"/>
      <c r="WIF562" s="424"/>
      <c r="WIG562" s="424"/>
      <c r="WIH562" s="424"/>
      <c r="WII562" s="424"/>
      <c r="WIJ562" s="424"/>
      <c r="WIK562" s="421"/>
      <c r="WIL562" s="422"/>
      <c r="WIM562" s="422"/>
      <c r="WIN562" s="421"/>
      <c r="WIO562" s="422"/>
      <c r="WIP562" s="423"/>
      <c r="WIQ562" s="424"/>
      <c r="WIR562" s="424"/>
      <c r="WIS562" s="424"/>
      <c r="WIT562" s="424"/>
      <c r="WIU562" s="424"/>
      <c r="WIV562" s="424"/>
      <c r="WIW562" s="421"/>
      <c r="WIX562" s="422"/>
      <c r="WIY562" s="422"/>
      <c r="WIZ562" s="421"/>
      <c r="WJA562" s="422"/>
      <c r="WJB562" s="423"/>
      <c r="WJC562" s="424"/>
      <c r="WJD562" s="424"/>
      <c r="WJE562" s="424"/>
      <c r="WJF562" s="424"/>
      <c r="WJG562" s="424"/>
      <c r="WJH562" s="424"/>
      <c r="WJI562" s="421"/>
      <c r="WJJ562" s="422"/>
      <c r="WJK562" s="422"/>
      <c r="WJL562" s="421"/>
      <c r="WJM562" s="422"/>
      <c r="WJN562" s="423"/>
      <c r="WJO562" s="424"/>
      <c r="WJP562" s="424"/>
      <c r="WJQ562" s="424"/>
      <c r="WJR562" s="424"/>
      <c r="WJS562" s="424"/>
      <c r="WJT562" s="424"/>
      <c r="WJU562" s="421"/>
      <c r="WJV562" s="422"/>
      <c r="WJW562" s="422"/>
      <c r="WJX562" s="421"/>
      <c r="WJY562" s="422"/>
      <c r="WJZ562" s="423"/>
      <c r="WKA562" s="424"/>
      <c r="WKB562" s="424"/>
      <c r="WKC562" s="424"/>
      <c r="WKD562" s="424"/>
      <c r="WKE562" s="424"/>
      <c r="WKF562" s="424"/>
      <c r="WKG562" s="421"/>
      <c r="WKH562" s="422"/>
      <c r="WKI562" s="422"/>
      <c r="WKJ562" s="421"/>
      <c r="WKK562" s="422"/>
      <c r="WKL562" s="423"/>
      <c r="WKM562" s="424"/>
      <c r="WKN562" s="424"/>
      <c r="WKO562" s="424"/>
      <c r="WKP562" s="424"/>
      <c r="WKQ562" s="424"/>
      <c r="WKR562" s="424"/>
      <c r="WKS562" s="421"/>
      <c r="WKT562" s="422"/>
      <c r="WKU562" s="422"/>
      <c r="WKV562" s="421"/>
      <c r="WKW562" s="422"/>
      <c r="WKX562" s="423"/>
      <c r="WKY562" s="424"/>
      <c r="WKZ562" s="424"/>
      <c r="WLA562" s="424"/>
      <c r="WLB562" s="424"/>
      <c r="WLC562" s="424"/>
      <c r="WLD562" s="424"/>
      <c r="WLE562" s="421"/>
      <c r="WLF562" s="422"/>
      <c r="WLG562" s="422"/>
      <c r="WLH562" s="421"/>
      <c r="WLI562" s="422"/>
      <c r="WLJ562" s="423"/>
      <c r="WLK562" s="424"/>
      <c r="WLL562" s="424"/>
      <c r="WLM562" s="424"/>
      <c r="WLN562" s="424"/>
      <c r="WLO562" s="424"/>
      <c r="WLP562" s="424"/>
      <c r="WLQ562" s="421"/>
      <c r="WLR562" s="422"/>
      <c r="WLS562" s="422"/>
      <c r="WLT562" s="421"/>
      <c r="WLU562" s="422"/>
      <c r="WLV562" s="423"/>
      <c r="WLW562" s="424"/>
      <c r="WLX562" s="424"/>
      <c r="WLY562" s="424"/>
      <c r="WLZ562" s="424"/>
      <c r="WMA562" s="424"/>
      <c r="WMB562" s="424"/>
      <c r="WMC562" s="421"/>
      <c r="WMD562" s="422"/>
      <c r="WME562" s="422"/>
      <c r="WMF562" s="421"/>
      <c r="WMG562" s="422"/>
      <c r="WMH562" s="423"/>
      <c r="WMI562" s="424"/>
      <c r="WMJ562" s="424"/>
      <c r="WMK562" s="424"/>
      <c r="WML562" s="424"/>
      <c r="WMM562" s="424"/>
      <c r="WMN562" s="424"/>
      <c r="WMO562" s="421"/>
      <c r="WMP562" s="422"/>
      <c r="WMQ562" s="422"/>
      <c r="WMR562" s="421"/>
      <c r="WMS562" s="422"/>
      <c r="WMT562" s="423"/>
      <c r="WMU562" s="424"/>
      <c r="WMV562" s="424"/>
      <c r="WMW562" s="424"/>
      <c r="WMX562" s="424"/>
      <c r="WMY562" s="424"/>
      <c r="WMZ562" s="424"/>
      <c r="WNA562" s="421"/>
      <c r="WNB562" s="422"/>
      <c r="WNC562" s="422"/>
      <c r="WND562" s="421"/>
      <c r="WNE562" s="422"/>
      <c r="WNF562" s="423"/>
      <c r="WNG562" s="424"/>
      <c r="WNH562" s="424"/>
      <c r="WNI562" s="424"/>
      <c r="WNJ562" s="424"/>
      <c r="WNK562" s="424"/>
      <c r="WNL562" s="424"/>
      <c r="WNM562" s="421"/>
      <c r="WNN562" s="422"/>
      <c r="WNO562" s="422"/>
      <c r="WNP562" s="421"/>
      <c r="WNQ562" s="422"/>
      <c r="WNR562" s="423"/>
      <c r="WNS562" s="424"/>
      <c r="WNT562" s="424"/>
      <c r="WNU562" s="424"/>
      <c r="WNV562" s="424"/>
      <c r="WNW562" s="424"/>
      <c r="WNX562" s="424"/>
      <c r="WNY562" s="421"/>
      <c r="WNZ562" s="422"/>
      <c r="WOA562" s="422"/>
      <c r="WOB562" s="421"/>
      <c r="WOC562" s="422"/>
      <c r="WOD562" s="423"/>
      <c r="WOE562" s="424"/>
      <c r="WOF562" s="424"/>
      <c r="WOG562" s="424"/>
      <c r="WOH562" s="424"/>
      <c r="WOI562" s="424"/>
      <c r="WOJ562" s="424"/>
      <c r="WOK562" s="421"/>
      <c r="WOL562" s="422"/>
      <c r="WOM562" s="422"/>
      <c r="WON562" s="421"/>
      <c r="WOO562" s="422"/>
      <c r="WOP562" s="423"/>
      <c r="WOQ562" s="424"/>
      <c r="WOR562" s="424"/>
      <c r="WOS562" s="424"/>
      <c r="WOT562" s="424"/>
      <c r="WOU562" s="424"/>
      <c r="WOV562" s="424"/>
      <c r="WOW562" s="421"/>
      <c r="WOX562" s="422"/>
      <c r="WOY562" s="422"/>
      <c r="WOZ562" s="421"/>
      <c r="WPA562" s="422"/>
      <c r="WPB562" s="423"/>
      <c r="WPC562" s="424"/>
      <c r="WPD562" s="424"/>
      <c r="WPE562" s="424"/>
      <c r="WPF562" s="424"/>
      <c r="WPG562" s="424"/>
      <c r="WPH562" s="424"/>
      <c r="WPI562" s="421"/>
      <c r="WPJ562" s="422"/>
      <c r="WPK562" s="422"/>
      <c r="WPL562" s="421"/>
      <c r="WPM562" s="422"/>
      <c r="WPN562" s="423"/>
      <c r="WPO562" s="424"/>
      <c r="WPP562" s="424"/>
      <c r="WPQ562" s="424"/>
      <c r="WPR562" s="424"/>
      <c r="WPS562" s="424"/>
      <c r="WPT562" s="424"/>
      <c r="WPU562" s="421"/>
      <c r="WPV562" s="422"/>
      <c r="WPW562" s="422"/>
      <c r="WPX562" s="421"/>
      <c r="WPY562" s="422"/>
      <c r="WPZ562" s="423"/>
      <c r="WQA562" s="424"/>
      <c r="WQB562" s="424"/>
      <c r="WQC562" s="424"/>
      <c r="WQD562" s="424"/>
      <c r="WQE562" s="424"/>
      <c r="WQF562" s="424"/>
      <c r="WQG562" s="421"/>
      <c r="WQH562" s="422"/>
      <c r="WQI562" s="422"/>
      <c r="WQJ562" s="421"/>
      <c r="WQK562" s="422"/>
      <c r="WQL562" s="423"/>
      <c r="WQM562" s="424"/>
      <c r="WQN562" s="424"/>
      <c r="WQO562" s="424"/>
      <c r="WQP562" s="424"/>
      <c r="WQQ562" s="424"/>
      <c r="WQR562" s="424"/>
      <c r="WQS562" s="421"/>
      <c r="WQT562" s="422"/>
      <c r="WQU562" s="422"/>
      <c r="WQV562" s="421"/>
      <c r="WQW562" s="422"/>
      <c r="WQX562" s="423"/>
      <c r="WQY562" s="424"/>
      <c r="WQZ562" s="424"/>
      <c r="WRA562" s="424"/>
      <c r="WRB562" s="424"/>
      <c r="WRC562" s="424"/>
      <c r="WRD562" s="424"/>
      <c r="WRE562" s="421"/>
      <c r="WRF562" s="422"/>
      <c r="WRG562" s="422"/>
      <c r="WRH562" s="421"/>
      <c r="WRI562" s="422"/>
      <c r="WRJ562" s="423"/>
      <c r="WRK562" s="424"/>
      <c r="WRL562" s="424"/>
      <c r="WRM562" s="424"/>
      <c r="WRN562" s="424"/>
      <c r="WRO562" s="424"/>
      <c r="WRP562" s="424"/>
      <c r="WRQ562" s="421"/>
      <c r="WRR562" s="422"/>
      <c r="WRS562" s="422"/>
      <c r="WRT562" s="421"/>
      <c r="WRU562" s="422"/>
      <c r="WRV562" s="423"/>
      <c r="WRW562" s="424"/>
      <c r="WRX562" s="424"/>
      <c r="WRY562" s="424"/>
      <c r="WRZ562" s="424"/>
      <c r="WSA562" s="424"/>
      <c r="WSB562" s="424"/>
      <c r="WSC562" s="421"/>
      <c r="WSD562" s="422"/>
      <c r="WSE562" s="422"/>
      <c r="WSF562" s="421"/>
      <c r="WSG562" s="422"/>
      <c r="WSH562" s="423"/>
      <c r="WSI562" s="424"/>
      <c r="WSJ562" s="424"/>
      <c r="WSK562" s="424"/>
      <c r="WSL562" s="424"/>
      <c r="WSM562" s="424"/>
      <c r="WSN562" s="424"/>
      <c r="WSO562" s="421"/>
      <c r="WSP562" s="422"/>
      <c r="WSQ562" s="422"/>
      <c r="WSR562" s="421"/>
      <c r="WSS562" s="422"/>
      <c r="WST562" s="423"/>
      <c r="WSU562" s="424"/>
      <c r="WSV562" s="424"/>
      <c r="WSW562" s="424"/>
      <c r="WSX562" s="424"/>
      <c r="WSY562" s="424"/>
      <c r="WSZ562" s="424"/>
      <c r="WTA562" s="421"/>
      <c r="WTB562" s="422"/>
      <c r="WTC562" s="422"/>
      <c r="WTD562" s="421"/>
      <c r="WTE562" s="422"/>
      <c r="WTF562" s="423"/>
      <c r="WTG562" s="424"/>
      <c r="WTH562" s="424"/>
      <c r="WTI562" s="424"/>
      <c r="WTJ562" s="424"/>
      <c r="WTK562" s="424"/>
      <c r="WTL562" s="424"/>
      <c r="WTM562" s="421"/>
      <c r="WTN562" s="422"/>
      <c r="WTO562" s="422"/>
      <c r="WTP562" s="421"/>
      <c r="WTQ562" s="422"/>
      <c r="WTR562" s="423"/>
      <c r="WTS562" s="424"/>
      <c r="WTT562" s="424"/>
      <c r="WTU562" s="424"/>
      <c r="WTV562" s="424"/>
      <c r="WTW562" s="424"/>
      <c r="WTX562" s="424"/>
      <c r="WTY562" s="421"/>
      <c r="WTZ562" s="422"/>
      <c r="WUA562" s="422"/>
      <c r="WUB562" s="421"/>
      <c r="WUC562" s="422"/>
      <c r="WUD562" s="423"/>
      <c r="WUE562" s="424"/>
      <c r="WUF562" s="424"/>
      <c r="WUG562" s="424"/>
      <c r="WUH562" s="424"/>
      <c r="WUI562" s="424"/>
      <c r="WUJ562" s="424"/>
      <c r="WUK562" s="421"/>
      <c r="WUL562" s="422"/>
      <c r="WUM562" s="422"/>
      <c r="WUN562" s="421"/>
      <c r="WUO562" s="422"/>
      <c r="WUP562" s="423"/>
      <c r="WUQ562" s="424"/>
      <c r="WUR562" s="424"/>
      <c r="WUS562" s="424"/>
      <c r="WUT562" s="424"/>
      <c r="WUU562" s="424"/>
      <c r="WUV562" s="424"/>
      <c r="WUW562" s="421"/>
      <c r="WUX562" s="422"/>
      <c r="WUY562" s="422"/>
      <c r="WUZ562" s="421"/>
      <c r="WVA562" s="422"/>
      <c r="WVB562" s="423"/>
      <c r="WVC562" s="424"/>
      <c r="WVD562" s="424"/>
      <c r="WVE562" s="424"/>
      <c r="WVF562" s="424"/>
      <c r="WVG562" s="424"/>
      <c r="WVH562" s="424"/>
      <c r="WVI562" s="421"/>
      <c r="WVJ562" s="422"/>
      <c r="WVK562" s="422"/>
      <c r="WVL562" s="421"/>
      <c r="WVM562" s="422"/>
      <c r="WVN562" s="423"/>
      <c r="WVO562" s="424"/>
      <c r="WVP562" s="424"/>
      <c r="WVQ562" s="424"/>
      <c r="WVR562" s="424"/>
      <c r="WVS562" s="424"/>
      <c r="WVT562" s="424"/>
      <c r="WVU562" s="421"/>
      <c r="WVV562" s="422"/>
      <c r="WVW562" s="422"/>
      <c r="WVX562" s="421"/>
      <c r="WVY562" s="422"/>
      <c r="WVZ562" s="423"/>
      <c r="WWA562" s="424"/>
      <c r="WWB562" s="424"/>
      <c r="WWC562" s="424"/>
      <c r="WWD562" s="424"/>
      <c r="WWE562" s="424"/>
      <c r="WWF562" s="424"/>
      <c r="WWG562" s="421"/>
      <c r="WWH562" s="422"/>
      <c r="WWI562" s="422"/>
      <c r="WWJ562" s="421"/>
      <c r="WWK562" s="422"/>
      <c r="WWL562" s="423"/>
      <c r="WWM562" s="424"/>
      <c r="WWN562" s="424"/>
      <c r="WWO562" s="424"/>
      <c r="WWP562" s="424"/>
      <c r="WWQ562" s="424"/>
      <c r="WWR562" s="424"/>
      <c r="WWS562" s="421"/>
      <c r="WWT562" s="422"/>
      <c r="WWU562" s="422"/>
      <c r="WWV562" s="421"/>
      <c r="WWW562" s="422"/>
      <c r="WWX562" s="423"/>
      <c r="WWY562" s="424"/>
      <c r="WWZ562" s="424"/>
      <c r="WXA562" s="424"/>
      <c r="WXB562" s="424"/>
      <c r="WXC562" s="424"/>
      <c r="WXD562" s="424"/>
      <c r="WXE562" s="421"/>
      <c r="WXF562" s="422"/>
      <c r="WXG562" s="422"/>
      <c r="WXH562" s="421"/>
      <c r="WXI562" s="422"/>
      <c r="WXJ562" s="423"/>
      <c r="WXK562" s="424"/>
      <c r="WXL562" s="424"/>
      <c r="WXM562" s="424"/>
      <c r="WXN562" s="424"/>
      <c r="WXO562" s="424"/>
      <c r="WXP562" s="424"/>
      <c r="WXQ562" s="421"/>
      <c r="WXR562" s="422"/>
      <c r="WXS562" s="422"/>
      <c r="WXT562" s="421"/>
      <c r="WXU562" s="422"/>
      <c r="WXV562" s="423"/>
      <c r="WXW562" s="424"/>
      <c r="WXX562" s="424"/>
      <c r="WXY562" s="424"/>
      <c r="WXZ562" s="424"/>
      <c r="WYA562" s="424"/>
      <c r="WYB562" s="424"/>
      <c r="WYC562" s="421"/>
      <c r="WYD562" s="422"/>
      <c r="WYE562" s="422"/>
      <c r="WYF562" s="421"/>
      <c r="WYG562" s="422"/>
      <c r="WYH562" s="423"/>
      <c r="WYI562" s="424"/>
      <c r="WYJ562" s="424"/>
      <c r="WYK562" s="424"/>
      <c r="WYL562" s="424"/>
      <c r="WYM562" s="424"/>
      <c r="WYN562" s="424"/>
      <c r="WYO562" s="421"/>
      <c r="WYP562" s="422"/>
      <c r="WYQ562" s="422"/>
      <c r="WYR562" s="421"/>
      <c r="WYS562" s="422"/>
      <c r="WYT562" s="423"/>
      <c r="WYU562" s="424"/>
      <c r="WYV562" s="424"/>
      <c r="WYW562" s="424"/>
      <c r="WYX562" s="424"/>
      <c r="WYY562" s="424"/>
      <c r="WYZ562" s="424"/>
      <c r="WZA562" s="421"/>
      <c r="WZB562" s="422"/>
      <c r="WZC562" s="422"/>
      <c r="WZD562" s="421"/>
      <c r="WZE562" s="422"/>
      <c r="WZF562" s="423"/>
      <c r="WZG562" s="424"/>
      <c r="WZH562" s="424"/>
      <c r="WZI562" s="424"/>
      <c r="WZJ562" s="424"/>
      <c r="WZK562" s="424"/>
      <c r="WZL562" s="424"/>
      <c r="WZM562" s="421"/>
      <c r="WZN562" s="422"/>
      <c r="WZO562" s="422"/>
      <c r="WZP562" s="421"/>
      <c r="WZQ562" s="422"/>
      <c r="WZR562" s="423"/>
      <c r="WZS562" s="424"/>
      <c r="WZT562" s="424"/>
      <c r="WZU562" s="424"/>
      <c r="WZV562" s="424"/>
      <c r="WZW562" s="424"/>
      <c r="WZX562" s="424"/>
      <c r="WZY562" s="421"/>
      <c r="WZZ562" s="422"/>
      <c r="XAA562" s="422"/>
      <c r="XAB562" s="421"/>
      <c r="XAC562" s="422"/>
      <c r="XAD562" s="423"/>
      <c r="XAE562" s="424"/>
      <c r="XAF562" s="424"/>
      <c r="XAG562" s="424"/>
      <c r="XAH562" s="424"/>
      <c r="XAI562" s="424"/>
      <c r="XAJ562" s="424"/>
      <c r="XAK562" s="421"/>
      <c r="XAL562" s="422"/>
      <c r="XAM562" s="422"/>
      <c r="XAN562" s="421"/>
      <c r="XAO562" s="422"/>
      <c r="XAP562" s="423"/>
      <c r="XAQ562" s="424"/>
      <c r="XAR562" s="424"/>
      <c r="XAS562" s="424"/>
      <c r="XAT562" s="424"/>
      <c r="XAU562" s="424"/>
      <c r="XAV562" s="424"/>
      <c r="XAW562" s="421"/>
      <c r="XAX562" s="422"/>
      <c r="XAY562" s="422"/>
      <c r="XAZ562" s="421"/>
      <c r="XBA562" s="422"/>
      <c r="XBB562" s="423"/>
      <c r="XBC562" s="424"/>
      <c r="XBD562" s="424"/>
      <c r="XBE562" s="424"/>
      <c r="XBF562" s="424"/>
      <c r="XBG562" s="424"/>
      <c r="XBH562" s="424"/>
      <c r="XBI562" s="421"/>
      <c r="XBJ562" s="422"/>
      <c r="XBK562" s="422"/>
      <c r="XBL562" s="421"/>
      <c r="XBM562" s="422"/>
      <c r="XBN562" s="423"/>
      <c r="XBO562" s="424"/>
      <c r="XBP562" s="424"/>
      <c r="XBQ562" s="424"/>
      <c r="XBR562" s="424"/>
      <c r="XBS562" s="424"/>
      <c r="XBT562" s="424"/>
      <c r="XBU562" s="421"/>
      <c r="XBV562" s="422"/>
      <c r="XBW562" s="422"/>
      <c r="XBX562" s="421"/>
      <c r="XBY562" s="422"/>
      <c r="XBZ562" s="423"/>
      <c r="XCA562" s="424"/>
      <c r="XCB562" s="424"/>
      <c r="XCC562" s="424"/>
      <c r="XCD562" s="424"/>
      <c r="XCE562" s="424"/>
      <c r="XCF562" s="424"/>
      <c r="XCG562" s="421"/>
      <c r="XCH562" s="422"/>
      <c r="XCI562" s="422"/>
      <c r="XCJ562" s="421"/>
      <c r="XCK562" s="422"/>
      <c r="XCL562" s="423"/>
      <c r="XCM562" s="424"/>
      <c r="XCN562" s="424"/>
      <c r="XCO562" s="424"/>
      <c r="XCP562" s="424"/>
      <c r="XCQ562" s="424"/>
      <c r="XCR562" s="424"/>
      <c r="XCS562" s="421"/>
      <c r="XCT562" s="422"/>
      <c r="XCU562" s="422"/>
      <c r="XCV562" s="421"/>
      <c r="XCW562" s="422"/>
      <c r="XCX562" s="423"/>
      <c r="XCY562" s="424"/>
      <c r="XCZ562" s="424"/>
      <c r="XDA562" s="424"/>
      <c r="XDB562" s="424"/>
      <c r="XDC562" s="424"/>
      <c r="XDD562" s="424"/>
      <c r="XDE562" s="421"/>
      <c r="XDF562" s="422"/>
      <c r="XDG562" s="422"/>
      <c r="XDH562" s="421"/>
      <c r="XDI562" s="422"/>
      <c r="XDJ562" s="423"/>
      <c r="XDK562" s="424"/>
      <c r="XDL562" s="424"/>
      <c r="XDM562" s="424"/>
      <c r="XDN562" s="424"/>
      <c r="XDO562" s="424"/>
      <c r="XDP562" s="424"/>
      <c r="XDQ562" s="421"/>
      <c r="XDR562" s="422"/>
      <c r="XDS562" s="422"/>
      <c r="XDT562" s="421"/>
      <c r="XDU562" s="422"/>
      <c r="XDV562" s="423"/>
      <c r="XDW562" s="424"/>
      <c r="XDX562" s="424"/>
      <c r="XDY562" s="424"/>
      <c r="XDZ562" s="424"/>
      <c r="XEA562" s="424"/>
      <c r="XEB562" s="424"/>
      <c r="XEC562" s="421"/>
      <c r="XED562" s="422"/>
      <c r="XEE562" s="422"/>
      <c r="XEF562" s="421"/>
      <c r="XEG562" s="422"/>
      <c r="XEH562" s="423"/>
      <c r="XEI562" s="424"/>
      <c r="XEJ562" s="424"/>
      <c r="XEK562" s="424"/>
      <c r="XEL562" s="424"/>
      <c r="XEM562" s="424"/>
      <c r="XEN562" s="424"/>
      <c r="XEO562" s="421"/>
      <c r="XEP562" s="422"/>
      <c r="XEQ562" s="422"/>
      <c r="XER562" s="421"/>
      <c r="XES562" s="422"/>
      <c r="XET562" s="423"/>
      <c r="XEU562" s="424"/>
      <c r="XEV562" s="424"/>
      <c r="XEW562" s="424"/>
      <c r="XEX562" s="424"/>
      <c r="XEY562" s="424"/>
      <c r="XEZ562" s="424"/>
      <c r="XFA562" s="421"/>
      <c r="XFB562" s="422"/>
      <c r="XFC562" s="422"/>
      <c r="XFD562" s="421"/>
    </row>
    <row r="563" spans="1:16384" s="71" customFormat="1" ht="9" x14ac:dyDescent="0.15">
      <c r="A563" s="140"/>
      <c r="B563" s="140"/>
      <c r="C563" s="68" t="s">
        <v>605</v>
      </c>
      <c r="D563" s="161" t="s">
        <v>1698</v>
      </c>
      <c r="E563" s="55"/>
      <c r="F563" s="54"/>
      <c r="G563" s="55"/>
      <c r="H563" s="55"/>
      <c r="I563" s="55"/>
      <c r="J563" s="55"/>
      <c r="K563" s="55"/>
      <c r="L563" s="60"/>
      <c r="M563" s="22"/>
    </row>
    <row r="564" spans="1:16384" s="8" customFormat="1" ht="27" x14ac:dyDescent="0.15">
      <c r="A564" s="140"/>
      <c r="B564" s="140"/>
      <c r="C564" s="115" t="s">
        <v>606</v>
      </c>
      <c r="D564" s="116" t="s">
        <v>1699</v>
      </c>
      <c r="E564" s="55">
        <v>42.23</v>
      </c>
      <c r="F564" s="54" t="s">
        <v>11</v>
      </c>
      <c r="G564" s="55">
        <v>0</v>
      </c>
      <c r="H564" s="55">
        <v>0</v>
      </c>
      <c r="I564" s="55">
        <f t="shared" si="36"/>
        <v>0</v>
      </c>
      <c r="J564" s="55">
        <f t="shared" si="37"/>
        <v>0</v>
      </c>
      <c r="K564" s="55">
        <f t="shared" si="38"/>
        <v>0</v>
      </c>
      <c r="L564" s="60">
        <f t="shared" si="39"/>
        <v>0</v>
      </c>
      <c r="M564" s="21"/>
    </row>
    <row r="565" spans="1:16384" s="8" customFormat="1" ht="18" x14ac:dyDescent="0.15">
      <c r="A565" s="140"/>
      <c r="B565" s="140"/>
      <c r="C565" s="115" t="s">
        <v>607</v>
      </c>
      <c r="D565" s="116" t="s">
        <v>1700</v>
      </c>
      <c r="E565" s="55">
        <v>4.5999999999999996</v>
      </c>
      <c r="F565" s="54" t="s">
        <v>11</v>
      </c>
      <c r="G565" s="55">
        <v>0</v>
      </c>
      <c r="H565" s="55">
        <v>0</v>
      </c>
      <c r="I565" s="55">
        <f t="shared" si="36"/>
        <v>0</v>
      </c>
      <c r="J565" s="55">
        <f t="shared" si="37"/>
        <v>0</v>
      </c>
      <c r="K565" s="55">
        <f t="shared" si="38"/>
        <v>0</v>
      </c>
      <c r="L565" s="60">
        <f t="shared" si="39"/>
        <v>0</v>
      </c>
      <c r="M565" s="21"/>
    </row>
    <row r="566" spans="1:16384" s="8" customFormat="1" ht="18" x14ac:dyDescent="0.15">
      <c r="A566" s="140"/>
      <c r="B566" s="140"/>
      <c r="C566" s="115" t="s">
        <v>608</v>
      </c>
      <c r="D566" s="116" t="s">
        <v>1701</v>
      </c>
      <c r="E566" s="55">
        <v>10.18</v>
      </c>
      <c r="F566" s="54" t="s">
        <v>11</v>
      </c>
      <c r="G566" s="55">
        <v>0</v>
      </c>
      <c r="H566" s="55">
        <v>0</v>
      </c>
      <c r="I566" s="55">
        <f t="shared" si="36"/>
        <v>0</v>
      </c>
      <c r="J566" s="55">
        <f t="shared" si="37"/>
        <v>0</v>
      </c>
      <c r="K566" s="55">
        <f t="shared" si="38"/>
        <v>0</v>
      </c>
      <c r="L566" s="60">
        <f t="shared" si="39"/>
        <v>0</v>
      </c>
      <c r="M566" s="21"/>
    </row>
    <row r="567" spans="1:16384" s="114" customFormat="1" ht="18" x14ac:dyDescent="0.15">
      <c r="A567" s="145"/>
      <c r="B567" s="145"/>
      <c r="C567" s="390" t="s">
        <v>2129</v>
      </c>
      <c r="D567" s="391" t="s">
        <v>2130</v>
      </c>
      <c r="E567" s="387">
        <v>0.85</v>
      </c>
      <c r="F567" s="388" t="s">
        <v>2127</v>
      </c>
      <c r="G567" s="387">
        <v>0</v>
      </c>
      <c r="H567" s="387">
        <v>0</v>
      </c>
      <c r="I567" s="387">
        <f t="shared" ref="I567" si="44">G567+H567</f>
        <v>0</v>
      </c>
      <c r="J567" s="387">
        <f t="shared" ref="J567" si="45">TRUNC(E567*G567,2)</f>
        <v>0</v>
      </c>
      <c r="K567" s="387">
        <f t="shared" ref="K567" si="46">TRUNC(E567*H567,2)</f>
        <v>0</v>
      </c>
      <c r="L567" s="389">
        <f t="shared" ref="L567" si="47">TRUNC(J567+K567,2)</f>
        <v>0</v>
      </c>
      <c r="M567" s="113"/>
    </row>
    <row r="568" spans="1:16384" s="114" customFormat="1" ht="9" x14ac:dyDescent="0.15">
      <c r="A568" s="145"/>
      <c r="B568" s="145"/>
      <c r="C568" s="67"/>
      <c r="D568" s="82" t="s">
        <v>13</v>
      </c>
      <c r="E568" s="55"/>
      <c r="F568" s="54" t="s">
        <v>61</v>
      </c>
      <c r="G568" s="55"/>
      <c r="H568" s="55"/>
      <c r="I568" s="55"/>
      <c r="J568" s="64">
        <f>SUM(J529:J567)</f>
        <v>0</v>
      </c>
      <c r="K568" s="64">
        <f>SUM(K529:K567)</f>
        <v>0</v>
      </c>
      <c r="L568" s="83">
        <f>J568+K568</f>
        <v>0</v>
      </c>
      <c r="M568" s="113"/>
    </row>
    <row r="569" spans="1:16384" s="114" customFormat="1" ht="9" x14ac:dyDescent="0.15">
      <c r="A569" s="145"/>
      <c r="B569" s="145"/>
      <c r="C569" s="150"/>
      <c r="D569" s="30"/>
      <c r="E569" s="65"/>
      <c r="F569" s="65" t="s">
        <v>61</v>
      </c>
      <c r="G569" s="65"/>
      <c r="H569" s="65"/>
      <c r="I569" s="65"/>
      <c r="J569" s="65"/>
      <c r="K569" s="65"/>
      <c r="L569" s="66"/>
      <c r="M569" s="113"/>
    </row>
    <row r="570" spans="1:16384" s="8" customFormat="1" ht="9" x14ac:dyDescent="0.15">
      <c r="A570" s="140"/>
      <c r="B570" s="140"/>
      <c r="C570" s="151" t="s">
        <v>609</v>
      </c>
      <c r="D570" s="73" t="s">
        <v>1177</v>
      </c>
      <c r="E570" s="55"/>
      <c r="F570" s="54"/>
      <c r="G570" s="55"/>
      <c r="H570" s="55"/>
      <c r="I570" s="55"/>
      <c r="J570" s="55"/>
      <c r="K570" s="55"/>
      <c r="L570" s="60"/>
      <c r="M570" s="21"/>
    </row>
    <row r="571" spans="1:16384" s="8" customFormat="1" ht="9" x14ac:dyDescent="0.15">
      <c r="A571" s="140"/>
      <c r="B571" s="140"/>
      <c r="C571" s="68" t="s">
        <v>610</v>
      </c>
      <c r="D571" s="161" t="s">
        <v>1141</v>
      </c>
      <c r="E571" s="55"/>
      <c r="F571" s="54"/>
      <c r="G571" s="55"/>
      <c r="H571" s="55"/>
      <c r="I571" s="55"/>
      <c r="J571" s="55"/>
      <c r="K571" s="55"/>
      <c r="L571" s="60"/>
      <c r="M571" s="21"/>
    </row>
    <row r="572" spans="1:16384" s="8" customFormat="1" ht="9" x14ac:dyDescent="0.15">
      <c r="A572" s="140"/>
      <c r="B572" s="140"/>
      <c r="C572" s="68" t="s">
        <v>611</v>
      </c>
      <c r="D572" s="161" t="s">
        <v>1702</v>
      </c>
      <c r="E572" s="55"/>
      <c r="F572" s="54"/>
      <c r="G572" s="55"/>
      <c r="H572" s="55"/>
      <c r="I572" s="55"/>
      <c r="J572" s="55"/>
      <c r="K572" s="55"/>
      <c r="L572" s="60"/>
      <c r="M572" s="21"/>
    </row>
    <row r="573" spans="1:16384" s="8" customFormat="1" ht="18" x14ac:dyDescent="0.15">
      <c r="A573" s="140"/>
      <c r="B573" s="140"/>
      <c r="C573" s="115" t="s">
        <v>612</v>
      </c>
      <c r="D573" s="116" t="s">
        <v>1703</v>
      </c>
      <c r="E573" s="55">
        <v>10</v>
      </c>
      <c r="F573" s="54" t="s">
        <v>12</v>
      </c>
      <c r="G573" s="55">
        <v>0</v>
      </c>
      <c r="H573" s="55">
        <v>0</v>
      </c>
      <c r="I573" s="55">
        <f t="shared" si="36"/>
        <v>0</v>
      </c>
      <c r="J573" s="55">
        <f t="shared" si="37"/>
        <v>0</v>
      </c>
      <c r="K573" s="55">
        <f t="shared" si="38"/>
        <v>0</v>
      </c>
      <c r="L573" s="60">
        <f t="shared" si="39"/>
        <v>0</v>
      </c>
      <c r="M573" s="21"/>
    </row>
    <row r="574" spans="1:16384" s="8" customFormat="1" ht="18" x14ac:dyDescent="0.15">
      <c r="A574" s="140"/>
      <c r="B574" s="140"/>
      <c r="C574" s="115" t="s">
        <v>613</v>
      </c>
      <c r="D574" s="116" t="s">
        <v>1704</v>
      </c>
      <c r="E574" s="55">
        <v>25</v>
      </c>
      <c r="F574" s="54" t="s">
        <v>12</v>
      </c>
      <c r="G574" s="55">
        <v>0</v>
      </c>
      <c r="H574" s="55">
        <v>0</v>
      </c>
      <c r="I574" s="55">
        <f t="shared" si="36"/>
        <v>0</v>
      </c>
      <c r="J574" s="55">
        <f t="shared" si="37"/>
        <v>0</v>
      </c>
      <c r="K574" s="55">
        <f t="shared" si="38"/>
        <v>0</v>
      </c>
      <c r="L574" s="60">
        <f t="shared" si="39"/>
        <v>0</v>
      </c>
      <c r="M574" s="21"/>
    </row>
    <row r="575" spans="1:16384" s="8" customFormat="1" ht="18" x14ac:dyDescent="0.15">
      <c r="A575" s="140"/>
      <c r="B575" s="140"/>
      <c r="C575" s="115" t="s">
        <v>614</v>
      </c>
      <c r="D575" s="116" t="s">
        <v>1705</v>
      </c>
      <c r="E575" s="55">
        <v>397</v>
      </c>
      <c r="F575" s="54" t="s">
        <v>12</v>
      </c>
      <c r="G575" s="55">
        <v>0</v>
      </c>
      <c r="H575" s="55">
        <v>0</v>
      </c>
      <c r="I575" s="55">
        <f t="shared" si="36"/>
        <v>0</v>
      </c>
      <c r="J575" s="55">
        <f t="shared" si="37"/>
        <v>0</v>
      </c>
      <c r="K575" s="55">
        <f t="shared" si="38"/>
        <v>0</v>
      </c>
      <c r="L575" s="60">
        <f t="shared" si="39"/>
        <v>0</v>
      </c>
      <c r="M575" s="21"/>
    </row>
    <row r="576" spans="1:16384" s="8" customFormat="1" ht="27" x14ac:dyDescent="0.15">
      <c r="A576" s="140"/>
      <c r="B576" s="140"/>
      <c r="C576" s="115" t="s">
        <v>615</v>
      </c>
      <c r="D576" s="116" t="s">
        <v>1706</v>
      </c>
      <c r="E576" s="55">
        <v>12</v>
      </c>
      <c r="F576" s="54" t="s">
        <v>53</v>
      </c>
      <c r="G576" s="55">
        <v>0</v>
      </c>
      <c r="H576" s="55">
        <v>0</v>
      </c>
      <c r="I576" s="55">
        <f t="shared" si="36"/>
        <v>0</v>
      </c>
      <c r="J576" s="55">
        <f t="shared" si="37"/>
        <v>0</v>
      </c>
      <c r="K576" s="55">
        <f t="shared" si="38"/>
        <v>0</v>
      </c>
      <c r="L576" s="60">
        <f t="shared" si="39"/>
        <v>0</v>
      </c>
      <c r="M576" s="21"/>
    </row>
    <row r="577" spans="1:13" s="71" customFormat="1" ht="18" x14ac:dyDescent="0.15">
      <c r="A577" s="140"/>
      <c r="B577" s="140"/>
      <c r="C577" s="115" t="s">
        <v>616</v>
      </c>
      <c r="D577" s="116" t="s">
        <v>1707</v>
      </c>
      <c r="E577" s="55">
        <v>57</v>
      </c>
      <c r="F577" s="54" t="s">
        <v>53</v>
      </c>
      <c r="G577" s="55">
        <v>0</v>
      </c>
      <c r="H577" s="55">
        <v>0</v>
      </c>
      <c r="I577" s="55">
        <f t="shared" si="36"/>
        <v>0</v>
      </c>
      <c r="J577" s="55">
        <f t="shared" si="37"/>
        <v>0</v>
      </c>
      <c r="K577" s="55">
        <f t="shared" si="38"/>
        <v>0</v>
      </c>
      <c r="L577" s="60">
        <f t="shared" si="39"/>
        <v>0</v>
      </c>
      <c r="M577" s="22"/>
    </row>
    <row r="578" spans="1:13" s="8" customFormat="1" ht="18" x14ac:dyDescent="0.15">
      <c r="A578" s="140"/>
      <c r="B578" s="140"/>
      <c r="C578" s="115" t="s">
        <v>617</v>
      </c>
      <c r="D578" s="116" t="s">
        <v>1708</v>
      </c>
      <c r="E578" s="55">
        <v>1</v>
      </c>
      <c r="F578" s="54" t="s">
        <v>53</v>
      </c>
      <c r="G578" s="55">
        <v>0</v>
      </c>
      <c r="H578" s="55">
        <v>0</v>
      </c>
      <c r="I578" s="55">
        <f t="shared" si="36"/>
        <v>0</v>
      </c>
      <c r="J578" s="55">
        <f t="shared" si="37"/>
        <v>0</v>
      </c>
      <c r="K578" s="55">
        <f t="shared" si="38"/>
        <v>0</v>
      </c>
      <c r="L578" s="60">
        <f t="shared" si="39"/>
        <v>0</v>
      </c>
      <c r="M578" s="21"/>
    </row>
    <row r="579" spans="1:13" s="8" customFormat="1" ht="18" x14ac:dyDescent="0.15">
      <c r="A579" s="140"/>
      <c r="B579" s="140"/>
      <c r="C579" s="115" t="s">
        <v>618</v>
      </c>
      <c r="D579" s="116" t="s">
        <v>1709</v>
      </c>
      <c r="E579" s="55">
        <v>1</v>
      </c>
      <c r="F579" s="54" t="s">
        <v>53</v>
      </c>
      <c r="G579" s="55">
        <v>0</v>
      </c>
      <c r="H579" s="55">
        <v>0</v>
      </c>
      <c r="I579" s="55">
        <f t="shared" si="36"/>
        <v>0</v>
      </c>
      <c r="J579" s="55">
        <f t="shared" si="37"/>
        <v>0</v>
      </c>
      <c r="K579" s="55">
        <f t="shared" si="38"/>
        <v>0</v>
      </c>
      <c r="L579" s="60">
        <f t="shared" si="39"/>
        <v>0</v>
      </c>
      <c r="M579" s="21"/>
    </row>
    <row r="580" spans="1:13" s="8" customFormat="1" ht="18" x14ac:dyDescent="0.15">
      <c r="A580" s="140"/>
      <c r="B580" s="140"/>
      <c r="C580" s="115" t="s">
        <v>619</v>
      </c>
      <c r="D580" s="116" t="s">
        <v>1710</v>
      </c>
      <c r="E580" s="55">
        <v>1</v>
      </c>
      <c r="F580" s="54" t="s">
        <v>53</v>
      </c>
      <c r="G580" s="55">
        <v>0</v>
      </c>
      <c r="H580" s="55">
        <v>0</v>
      </c>
      <c r="I580" s="55">
        <f t="shared" si="36"/>
        <v>0</v>
      </c>
      <c r="J580" s="55">
        <f t="shared" si="37"/>
        <v>0</v>
      </c>
      <c r="K580" s="55">
        <f t="shared" si="38"/>
        <v>0</v>
      </c>
      <c r="L580" s="60">
        <f t="shared" si="39"/>
        <v>0</v>
      </c>
      <c r="M580" s="21"/>
    </row>
    <row r="581" spans="1:13" s="8" customFormat="1" ht="18" x14ac:dyDescent="0.15">
      <c r="A581" s="140"/>
      <c r="B581" s="140"/>
      <c r="C581" s="115" t="s">
        <v>620</v>
      </c>
      <c r="D581" s="116" t="s">
        <v>1711</v>
      </c>
      <c r="E581" s="55">
        <v>7</v>
      </c>
      <c r="F581" s="54" t="s">
        <v>53</v>
      </c>
      <c r="G581" s="55">
        <v>0</v>
      </c>
      <c r="H581" s="55">
        <v>0</v>
      </c>
      <c r="I581" s="55">
        <f t="shared" ref="I581:I651" si="48">G581+H581</f>
        <v>0</v>
      </c>
      <c r="J581" s="55">
        <f t="shared" ref="J581:J651" si="49">TRUNC(E581*G581,2)</f>
        <v>0</v>
      </c>
      <c r="K581" s="55">
        <f t="shared" ref="K581:K651" si="50">TRUNC(E581*H581,2)</f>
        <v>0</v>
      </c>
      <c r="L581" s="60">
        <f t="shared" ref="L581:L651" si="51">TRUNC(J581+K581,2)</f>
        <v>0</v>
      </c>
      <c r="M581" s="21"/>
    </row>
    <row r="582" spans="1:13" s="8" customFormat="1" ht="18" x14ac:dyDescent="0.15">
      <c r="A582" s="140"/>
      <c r="B582" s="140"/>
      <c r="C582" s="115" t="s">
        <v>621</v>
      </c>
      <c r="D582" s="116" t="s">
        <v>1712</v>
      </c>
      <c r="E582" s="55">
        <v>123</v>
      </c>
      <c r="F582" s="54" t="s">
        <v>53</v>
      </c>
      <c r="G582" s="55">
        <v>0</v>
      </c>
      <c r="H582" s="55">
        <v>0</v>
      </c>
      <c r="I582" s="55">
        <f t="shared" si="48"/>
        <v>0</v>
      </c>
      <c r="J582" s="55">
        <f t="shared" si="49"/>
        <v>0</v>
      </c>
      <c r="K582" s="55">
        <f t="shared" si="50"/>
        <v>0</v>
      </c>
      <c r="L582" s="60">
        <f t="shared" si="51"/>
        <v>0</v>
      </c>
      <c r="M582" s="21"/>
    </row>
    <row r="583" spans="1:13" s="8" customFormat="1" ht="18" x14ac:dyDescent="0.15">
      <c r="A583" s="140"/>
      <c r="B583" s="140"/>
      <c r="C583" s="115" t="s">
        <v>622</v>
      </c>
      <c r="D583" s="116" t="s">
        <v>1713</v>
      </c>
      <c r="E583" s="55">
        <v>19.8</v>
      </c>
      <c r="F583" s="54" t="s">
        <v>12</v>
      </c>
      <c r="G583" s="55">
        <v>0</v>
      </c>
      <c r="H583" s="55">
        <v>0</v>
      </c>
      <c r="I583" s="55">
        <f t="shared" si="48"/>
        <v>0</v>
      </c>
      <c r="J583" s="55">
        <f t="shared" si="49"/>
        <v>0</v>
      </c>
      <c r="K583" s="55">
        <f t="shared" si="50"/>
        <v>0</v>
      </c>
      <c r="L583" s="60">
        <f t="shared" si="51"/>
        <v>0</v>
      </c>
      <c r="M583" s="21"/>
    </row>
    <row r="584" spans="1:13" s="71" customFormat="1" ht="18" x14ac:dyDescent="0.15">
      <c r="A584" s="140"/>
      <c r="B584" s="140"/>
      <c r="C584" s="115" t="s">
        <v>623</v>
      </c>
      <c r="D584" s="116" t="s">
        <v>1714</v>
      </c>
      <c r="E584" s="55">
        <v>19.8</v>
      </c>
      <c r="F584" s="54" t="s">
        <v>12</v>
      </c>
      <c r="G584" s="55">
        <v>0</v>
      </c>
      <c r="H584" s="55">
        <v>0</v>
      </c>
      <c r="I584" s="55">
        <f t="shared" si="48"/>
        <v>0</v>
      </c>
      <c r="J584" s="55">
        <f t="shared" si="49"/>
        <v>0</v>
      </c>
      <c r="K584" s="55">
        <f t="shared" si="50"/>
        <v>0</v>
      </c>
      <c r="L584" s="60">
        <f t="shared" si="51"/>
        <v>0</v>
      </c>
      <c r="M584" s="22"/>
    </row>
    <row r="585" spans="1:13" s="8" customFormat="1" ht="18" x14ac:dyDescent="0.15">
      <c r="A585" s="140"/>
      <c r="B585" s="140"/>
      <c r="C585" s="115" t="s">
        <v>624</v>
      </c>
      <c r="D585" s="116" t="s">
        <v>1715</v>
      </c>
      <c r="E585" s="55">
        <v>2</v>
      </c>
      <c r="F585" s="54" t="s">
        <v>53</v>
      </c>
      <c r="G585" s="55">
        <v>0</v>
      </c>
      <c r="H585" s="55">
        <v>0</v>
      </c>
      <c r="I585" s="55">
        <f t="shared" si="48"/>
        <v>0</v>
      </c>
      <c r="J585" s="55">
        <f t="shared" si="49"/>
        <v>0</v>
      </c>
      <c r="K585" s="55">
        <f t="shared" si="50"/>
        <v>0</v>
      </c>
      <c r="L585" s="60">
        <f t="shared" si="51"/>
        <v>0</v>
      </c>
      <c r="M585" s="21"/>
    </row>
    <row r="586" spans="1:13" s="8" customFormat="1" ht="18" x14ac:dyDescent="0.15">
      <c r="A586" s="140"/>
      <c r="B586" s="140"/>
      <c r="C586" s="115" t="s">
        <v>625</v>
      </c>
      <c r="D586" s="116" t="s">
        <v>1716</v>
      </c>
      <c r="E586" s="55">
        <v>1</v>
      </c>
      <c r="F586" s="54" t="s">
        <v>53</v>
      </c>
      <c r="G586" s="55">
        <v>0</v>
      </c>
      <c r="H586" s="55">
        <v>0</v>
      </c>
      <c r="I586" s="55">
        <f t="shared" si="48"/>
        <v>0</v>
      </c>
      <c r="J586" s="55">
        <f t="shared" si="49"/>
        <v>0</v>
      </c>
      <c r="K586" s="55">
        <f t="shared" si="50"/>
        <v>0</v>
      </c>
      <c r="L586" s="60">
        <f t="shared" si="51"/>
        <v>0</v>
      </c>
      <c r="M586" s="21"/>
    </row>
    <row r="587" spans="1:13" s="8" customFormat="1" ht="9" x14ac:dyDescent="0.15">
      <c r="A587" s="140"/>
      <c r="B587" s="140"/>
      <c r="C587" s="115" t="s">
        <v>626</v>
      </c>
      <c r="D587" s="116" t="s">
        <v>1717</v>
      </c>
      <c r="E587" s="55">
        <v>1</v>
      </c>
      <c r="F587" s="54" t="s">
        <v>53</v>
      </c>
      <c r="G587" s="55">
        <v>0</v>
      </c>
      <c r="H587" s="55">
        <v>0</v>
      </c>
      <c r="I587" s="55">
        <f t="shared" si="48"/>
        <v>0</v>
      </c>
      <c r="J587" s="55">
        <f t="shared" si="49"/>
        <v>0</v>
      </c>
      <c r="K587" s="55">
        <f t="shared" si="50"/>
        <v>0</v>
      </c>
      <c r="L587" s="60">
        <f t="shared" si="51"/>
        <v>0</v>
      </c>
      <c r="M587" s="21"/>
    </row>
    <row r="588" spans="1:13" s="8" customFormat="1" ht="9" x14ac:dyDescent="0.15">
      <c r="A588" s="140"/>
      <c r="B588" s="140"/>
      <c r="C588" s="68" t="s">
        <v>627</v>
      </c>
      <c r="D588" s="161" t="s">
        <v>1178</v>
      </c>
      <c r="E588" s="55"/>
      <c r="F588" s="54"/>
      <c r="G588" s="55"/>
      <c r="H588" s="55"/>
      <c r="I588" s="55"/>
      <c r="J588" s="55"/>
      <c r="K588" s="55"/>
      <c r="L588" s="60"/>
      <c r="M588" s="21"/>
    </row>
    <row r="589" spans="1:13" s="8" customFormat="1" ht="18" x14ac:dyDescent="0.15">
      <c r="A589" s="140"/>
      <c r="B589" s="140"/>
      <c r="C589" s="115" t="s">
        <v>628</v>
      </c>
      <c r="D589" s="116" t="s">
        <v>1718</v>
      </c>
      <c r="E589" s="55">
        <v>116.8</v>
      </c>
      <c r="F589" s="54" t="s">
        <v>12</v>
      </c>
      <c r="G589" s="55">
        <v>0</v>
      </c>
      <c r="H589" s="55">
        <v>0</v>
      </c>
      <c r="I589" s="55">
        <f t="shared" si="48"/>
        <v>0</v>
      </c>
      <c r="J589" s="55">
        <f t="shared" si="49"/>
        <v>0</v>
      </c>
      <c r="K589" s="55">
        <f t="shared" si="50"/>
        <v>0</v>
      </c>
      <c r="L589" s="60">
        <f t="shared" si="51"/>
        <v>0</v>
      </c>
      <c r="M589" s="21"/>
    </row>
    <row r="590" spans="1:13" s="8" customFormat="1" ht="18" x14ac:dyDescent="0.15">
      <c r="A590" s="140"/>
      <c r="B590" s="140"/>
      <c r="C590" s="115" t="s">
        <v>629</v>
      </c>
      <c r="D590" s="116" t="s">
        <v>1719</v>
      </c>
      <c r="E590" s="55">
        <v>116.8</v>
      </c>
      <c r="F590" s="54" t="s">
        <v>12</v>
      </c>
      <c r="G590" s="55">
        <v>0</v>
      </c>
      <c r="H590" s="55">
        <v>0</v>
      </c>
      <c r="I590" s="55">
        <f t="shared" si="48"/>
        <v>0</v>
      </c>
      <c r="J590" s="55">
        <f t="shared" si="49"/>
        <v>0</v>
      </c>
      <c r="K590" s="55">
        <f t="shared" si="50"/>
        <v>0</v>
      </c>
      <c r="L590" s="60">
        <f t="shared" si="51"/>
        <v>0</v>
      </c>
      <c r="M590" s="21"/>
    </row>
    <row r="591" spans="1:13" s="8" customFormat="1" ht="18" x14ac:dyDescent="0.15">
      <c r="A591" s="140"/>
      <c r="B591" s="140"/>
      <c r="C591" s="115" t="s">
        <v>630</v>
      </c>
      <c r="D591" s="116" t="s">
        <v>1720</v>
      </c>
      <c r="E591" s="55">
        <v>12</v>
      </c>
      <c r="F591" s="54" t="s">
        <v>53</v>
      </c>
      <c r="G591" s="55">
        <v>0</v>
      </c>
      <c r="H591" s="55">
        <v>0</v>
      </c>
      <c r="I591" s="55">
        <f t="shared" si="48"/>
        <v>0</v>
      </c>
      <c r="J591" s="55">
        <f t="shared" si="49"/>
        <v>0</v>
      </c>
      <c r="K591" s="55">
        <f t="shared" si="50"/>
        <v>0</v>
      </c>
      <c r="L591" s="60">
        <f t="shared" si="51"/>
        <v>0</v>
      </c>
      <c r="M591" s="21"/>
    </row>
    <row r="592" spans="1:13" s="8" customFormat="1" ht="18" x14ac:dyDescent="0.15">
      <c r="A592" s="140"/>
      <c r="B592" s="140"/>
      <c r="C592" s="115" t="s">
        <v>631</v>
      </c>
      <c r="D592" s="116" t="s">
        <v>1721</v>
      </c>
      <c r="E592" s="55">
        <v>4</v>
      </c>
      <c r="F592" s="54" t="s">
        <v>53</v>
      </c>
      <c r="G592" s="55">
        <v>0</v>
      </c>
      <c r="H592" s="55">
        <v>0</v>
      </c>
      <c r="I592" s="55">
        <f t="shared" si="48"/>
        <v>0</v>
      </c>
      <c r="J592" s="55">
        <f t="shared" si="49"/>
        <v>0</v>
      </c>
      <c r="K592" s="55">
        <f t="shared" si="50"/>
        <v>0</v>
      </c>
      <c r="L592" s="60">
        <f t="shared" si="51"/>
        <v>0</v>
      </c>
      <c r="M592" s="21"/>
    </row>
    <row r="593" spans="1:13" s="8" customFormat="1" ht="18" x14ac:dyDescent="0.15">
      <c r="A593" s="140"/>
      <c r="B593" s="140"/>
      <c r="C593" s="115" t="s">
        <v>632</v>
      </c>
      <c r="D593" s="116" t="s">
        <v>1722</v>
      </c>
      <c r="E593" s="55">
        <v>1</v>
      </c>
      <c r="F593" s="54" t="s">
        <v>53</v>
      </c>
      <c r="G593" s="55">
        <v>0</v>
      </c>
      <c r="H593" s="55">
        <v>0</v>
      </c>
      <c r="I593" s="55">
        <f t="shared" si="48"/>
        <v>0</v>
      </c>
      <c r="J593" s="55">
        <f t="shared" si="49"/>
        <v>0</v>
      </c>
      <c r="K593" s="55">
        <f t="shared" si="50"/>
        <v>0</v>
      </c>
      <c r="L593" s="60">
        <f t="shared" si="51"/>
        <v>0</v>
      </c>
      <c r="M593" s="21"/>
    </row>
    <row r="594" spans="1:13" s="8" customFormat="1" ht="18" x14ac:dyDescent="0.15">
      <c r="A594" s="140"/>
      <c r="B594" s="140"/>
      <c r="C594" s="115" t="s">
        <v>633</v>
      </c>
      <c r="D594" s="116" t="s">
        <v>1723</v>
      </c>
      <c r="E594" s="55">
        <v>62</v>
      </c>
      <c r="F594" s="54" t="s">
        <v>53</v>
      </c>
      <c r="G594" s="55">
        <v>0</v>
      </c>
      <c r="H594" s="55">
        <v>0</v>
      </c>
      <c r="I594" s="55">
        <f t="shared" si="48"/>
        <v>0</v>
      </c>
      <c r="J594" s="55">
        <f t="shared" si="49"/>
        <v>0</v>
      </c>
      <c r="K594" s="55">
        <f t="shared" si="50"/>
        <v>0</v>
      </c>
      <c r="L594" s="60">
        <f t="shared" si="51"/>
        <v>0</v>
      </c>
      <c r="M594" s="21"/>
    </row>
    <row r="595" spans="1:13" s="8" customFormat="1" ht="18" x14ac:dyDescent="0.15">
      <c r="A595" s="140"/>
      <c r="B595" s="140"/>
      <c r="C595" s="115" t="s">
        <v>634</v>
      </c>
      <c r="D595" s="116" t="s">
        <v>1724</v>
      </c>
      <c r="E595" s="55">
        <v>124</v>
      </c>
      <c r="F595" s="54" t="s">
        <v>53</v>
      </c>
      <c r="G595" s="55">
        <v>0</v>
      </c>
      <c r="H595" s="55">
        <v>0</v>
      </c>
      <c r="I595" s="55">
        <f t="shared" si="48"/>
        <v>0</v>
      </c>
      <c r="J595" s="55">
        <f t="shared" si="49"/>
        <v>0</v>
      </c>
      <c r="K595" s="55">
        <f t="shared" si="50"/>
        <v>0</v>
      </c>
      <c r="L595" s="60">
        <f t="shared" si="51"/>
        <v>0</v>
      </c>
      <c r="M595" s="21"/>
    </row>
    <row r="596" spans="1:13" s="8" customFormat="1" ht="18" x14ac:dyDescent="0.15">
      <c r="A596" s="140"/>
      <c r="B596" s="140"/>
      <c r="C596" s="115" t="s">
        <v>635</v>
      </c>
      <c r="D596" s="116" t="s">
        <v>1725</v>
      </c>
      <c r="E596" s="55">
        <v>6</v>
      </c>
      <c r="F596" s="54" t="s">
        <v>53</v>
      </c>
      <c r="G596" s="55">
        <v>0</v>
      </c>
      <c r="H596" s="55">
        <v>0</v>
      </c>
      <c r="I596" s="55">
        <f t="shared" si="48"/>
        <v>0</v>
      </c>
      <c r="J596" s="55">
        <f t="shared" si="49"/>
        <v>0</v>
      </c>
      <c r="K596" s="55">
        <f t="shared" si="50"/>
        <v>0</v>
      </c>
      <c r="L596" s="60">
        <f t="shared" si="51"/>
        <v>0</v>
      </c>
      <c r="M596" s="21"/>
    </row>
    <row r="597" spans="1:13" s="8" customFormat="1" ht="18" x14ac:dyDescent="0.15">
      <c r="A597" s="140"/>
      <c r="B597" s="140"/>
      <c r="C597" s="115" t="s">
        <v>636</v>
      </c>
      <c r="D597" s="116" t="s">
        <v>1726</v>
      </c>
      <c r="E597" s="55">
        <v>57</v>
      </c>
      <c r="F597" s="54" t="s">
        <v>53</v>
      </c>
      <c r="G597" s="55">
        <v>0</v>
      </c>
      <c r="H597" s="55">
        <v>0</v>
      </c>
      <c r="I597" s="55">
        <f t="shared" si="48"/>
        <v>0</v>
      </c>
      <c r="J597" s="55">
        <f t="shared" si="49"/>
        <v>0</v>
      </c>
      <c r="K597" s="55">
        <f t="shared" si="50"/>
        <v>0</v>
      </c>
      <c r="L597" s="60">
        <f t="shared" si="51"/>
        <v>0</v>
      </c>
      <c r="M597" s="21"/>
    </row>
    <row r="598" spans="1:13" s="8" customFormat="1" ht="18" x14ac:dyDescent="0.15">
      <c r="A598" s="140"/>
      <c r="B598" s="140"/>
      <c r="C598" s="115" t="s">
        <v>637</v>
      </c>
      <c r="D598" s="116" t="s">
        <v>1727</v>
      </c>
      <c r="E598" s="55">
        <v>3</v>
      </c>
      <c r="F598" s="54" t="s">
        <v>53</v>
      </c>
      <c r="G598" s="55">
        <v>0</v>
      </c>
      <c r="H598" s="55">
        <v>0</v>
      </c>
      <c r="I598" s="55">
        <f t="shared" si="48"/>
        <v>0</v>
      </c>
      <c r="J598" s="55">
        <f t="shared" si="49"/>
        <v>0</v>
      </c>
      <c r="K598" s="55">
        <f t="shared" si="50"/>
        <v>0</v>
      </c>
      <c r="L598" s="60">
        <f t="shared" si="51"/>
        <v>0</v>
      </c>
      <c r="M598" s="21"/>
    </row>
    <row r="599" spans="1:13" s="8" customFormat="1" ht="18" x14ac:dyDescent="0.15">
      <c r="A599" s="140"/>
      <c r="B599" s="140"/>
      <c r="C599" s="115" t="s">
        <v>638</v>
      </c>
      <c r="D599" s="116" t="s">
        <v>1728</v>
      </c>
      <c r="E599" s="55">
        <v>36</v>
      </c>
      <c r="F599" s="54" t="s">
        <v>53</v>
      </c>
      <c r="G599" s="55">
        <v>0</v>
      </c>
      <c r="H599" s="55">
        <v>0</v>
      </c>
      <c r="I599" s="55">
        <f t="shared" si="48"/>
        <v>0</v>
      </c>
      <c r="J599" s="55">
        <f t="shared" si="49"/>
        <v>0</v>
      </c>
      <c r="K599" s="55">
        <f t="shared" si="50"/>
        <v>0</v>
      </c>
      <c r="L599" s="60">
        <f t="shared" si="51"/>
        <v>0</v>
      </c>
      <c r="M599" s="21"/>
    </row>
    <row r="600" spans="1:13" s="8" customFormat="1" ht="18" x14ac:dyDescent="0.15">
      <c r="A600" s="140"/>
      <c r="B600" s="140"/>
      <c r="C600" s="115" t="s">
        <v>639</v>
      </c>
      <c r="D600" s="116" t="s">
        <v>1179</v>
      </c>
      <c r="E600" s="55">
        <v>2</v>
      </c>
      <c r="F600" s="54" t="s">
        <v>53</v>
      </c>
      <c r="G600" s="55">
        <v>0</v>
      </c>
      <c r="H600" s="55">
        <v>0</v>
      </c>
      <c r="I600" s="55">
        <f t="shared" si="48"/>
        <v>0</v>
      </c>
      <c r="J600" s="55">
        <f t="shared" si="49"/>
        <v>0</v>
      </c>
      <c r="K600" s="55">
        <f t="shared" si="50"/>
        <v>0</v>
      </c>
      <c r="L600" s="60">
        <f t="shared" si="51"/>
        <v>0</v>
      </c>
      <c r="M600" s="21"/>
    </row>
    <row r="601" spans="1:13" s="8" customFormat="1" ht="9" x14ac:dyDescent="0.15">
      <c r="A601" s="140"/>
      <c r="B601" s="140"/>
      <c r="C601" s="115" t="s">
        <v>640</v>
      </c>
      <c r="D601" s="116" t="s">
        <v>1729</v>
      </c>
      <c r="E601" s="55">
        <v>95.1</v>
      </c>
      <c r="F601" s="54" t="s">
        <v>12</v>
      </c>
      <c r="G601" s="55">
        <v>0</v>
      </c>
      <c r="H601" s="55">
        <v>0</v>
      </c>
      <c r="I601" s="55">
        <f t="shared" si="48"/>
        <v>0</v>
      </c>
      <c r="J601" s="55">
        <f t="shared" si="49"/>
        <v>0</v>
      </c>
      <c r="K601" s="55">
        <f t="shared" si="50"/>
        <v>0</v>
      </c>
      <c r="L601" s="60">
        <f t="shared" si="51"/>
        <v>0</v>
      </c>
      <c r="M601" s="21"/>
    </row>
    <row r="602" spans="1:13" s="8" customFormat="1" ht="18" x14ac:dyDescent="0.15">
      <c r="A602" s="140"/>
      <c r="B602" s="140"/>
      <c r="C602" s="115" t="s">
        <v>641</v>
      </c>
      <c r="D602" s="116" t="s">
        <v>1730</v>
      </c>
      <c r="E602" s="55">
        <v>102</v>
      </c>
      <c r="F602" s="54" t="s">
        <v>53</v>
      </c>
      <c r="G602" s="55">
        <v>0</v>
      </c>
      <c r="H602" s="55">
        <v>0</v>
      </c>
      <c r="I602" s="55">
        <f t="shared" si="48"/>
        <v>0</v>
      </c>
      <c r="J602" s="55">
        <f t="shared" si="49"/>
        <v>0</v>
      </c>
      <c r="K602" s="55">
        <f t="shared" si="50"/>
        <v>0</v>
      </c>
      <c r="L602" s="60">
        <f t="shared" si="51"/>
        <v>0</v>
      </c>
      <c r="M602" s="21"/>
    </row>
    <row r="603" spans="1:13" s="8" customFormat="1" ht="9" x14ac:dyDescent="0.15">
      <c r="A603" s="140"/>
      <c r="B603" s="140"/>
      <c r="C603" s="115" t="s">
        <v>642</v>
      </c>
      <c r="D603" s="116" t="s">
        <v>1731</v>
      </c>
      <c r="E603" s="55">
        <v>40</v>
      </c>
      <c r="F603" s="54" t="s">
        <v>53</v>
      </c>
      <c r="G603" s="55">
        <v>0</v>
      </c>
      <c r="H603" s="55">
        <v>0</v>
      </c>
      <c r="I603" s="55">
        <f t="shared" si="48"/>
        <v>0</v>
      </c>
      <c r="J603" s="55">
        <f t="shared" si="49"/>
        <v>0</v>
      </c>
      <c r="K603" s="55">
        <f t="shared" si="50"/>
        <v>0</v>
      </c>
      <c r="L603" s="60">
        <f t="shared" si="51"/>
        <v>0</v>
      </c>
      <c r="M603" s="21"/>
    </row>
    <row r="604" spans="1:13" s="8" customFormat="1" ht="18" x14ac:dyDescent="0.15">
      <c r="A604" s="140"/>
      <c r="B604" s="140"/>
      <c r="C604" s="115" t="s">
        <v>643</v>
      </c>
      <c r="D604" s="116" t="s">
        <v>1732</v>
      </c>
      <c r="E604" s="55">
        <v>1</v>
      </c>
      <c r="F604" s="54" t="s">
        <v>53</v>
      </c>
      <c r="G604" s="55">
        <v>0</v>
      </c>
      <c r="H604" s="55">
        <v>0</v>
      </c>
      <c r="I604" s="55">
        <f t="shared" si="48"/>
        <v>0</v>
      </c>
      <c r="J604" s="55">
        <f t="shared" si="49"/>
        <v>0</v>
      </c>
      <c r="K604" s="55">
        <f t="shared" si="50"/>
        <v>0</v>
      </c>
      <c r="L604" s="60">
        <f t="shared" si="51"/>
        <v>0</v>
      </c>
      <c r="M604" s="21"/>
    </row>
    <row r="605" spans="1:13" s="8" customFormat="1" ht="9" x14ac:dyDescent="0.15">
      <c r="A605" s="140"/>
      <c r="B605" s="140"/>
      <c r="C605" s="115" t="s">
        <v>644</v>
      </c>
      <c r="D605" s="116" t="s">
        <v>1733</v>
      </c>
      <c r="E605" s="55">
        <v>2</v>
      </c>
      <c r="F605" s="54" t="s">
        <v>53</v>
      </c>
      <c r="G605" s="55">
        <v>0</v>
      </c>
      <c r="H605" s="55">
        <v>0</v>
      </c>
      <c r="I605" s="55">
        <f t="shared" si="48"/>
        <v>0</v>
      </c>
      <c r="J605" s="55">
        <f t="shared" si="49"/>
        <v>0</v>
      </c>
      <c r="K605" s="55">
        <f t="shared" si="50"/>
        <v>0</v>
      </c>
      <c r="L605" s="60">
        <f t="shared" si="51"/>
        <v>0</v>
      </c>
      <c r="M605" s="21"/>
    </row>
    <row r="606" spans="1:13" s="8" customFormat="1" ht="18" x14ac:dyDescent="0.15">
      <c r="A606" s="140"/>
      <c r="B606" s="140"/>
      <c r="C606" s="115" t="s">
        <v>645</v>
      </c>
      <c r="D606" s="116" t="s">
        <v>1734</v>
      </c>
      <c r="E606" s="55">
        <v>127.14</v>
      </c>
      <c r="F606" s="54" t="s">
        <v>12</v>
      </c>
      <c r="G606" s="55">
        <v>0</v>
      </c>
      <c r="H606" s="55">
        <v>0</v>
      </c>
      <c r="I606" s="55">
        <f t="shared" si="48"/>
        <v>0</v>
      </c>
      <c r="J606" s="55">
        <f t="shared" si="49"/>
        <v>0</v>
      </c>
      <c r="K606" s="55">
        <f t="shared" si="50"/>
        <v>0</v>
      </c>
      <c r="L606" s="60">
        <f t="shared" si="51"/>
        <v>0</v>
      </c>
      <c r="M606" s="21"/>
    </row>
    <row r="607" spans="1:13" s="8" customFormat="1" ht="9" x14ac:dyDescent="0.15">
      <c r="A607" s="140"/>
      <c r="B607" s="140"/>
      <c r="C607" s="68" t="s">
        <v>646</v>
      </c>
      <c r="D607" s="161" t="s">
        <v>1735</v>
      </c>
      <c r="E607" s="55"/>
      <c r="F607" s="54"/>
      <c r="G607" s="55"/>
      <c r="H607" s="55"/>
      <c r="I607" s="55"/>
      <c r="J607" s="55"/>
      <c r="K607" s="55"/>
      <c r="L607" s="60"/>
      <c r="M607" s="21"/>
    </row>
    <row r="608" spans="1:13" s="8" customFormat="1" ht="18" x14ac:dyDescent="0.15">
      <c r="A608" s="140"/>
      <c r="B608" s="140"/>
      <c r="C608" s="115" t="s">
        <v>647</v>
      </c>
      <c r="D608" s="116" t="s">
        <v>1736</v>
      </c>
      <c r="E608" s="55">
        <v>1248.5999999999999</v>
      </c>
      <c r="F608" s="54" t="s">
        <v>12</v>
      </c>
      <c r="G608" s="55">
        <v>0</v>
      </c>
      <c r="H608" s="55">
        <v>0</v>
      </c>
      <c r="I608" s="55">
        <f t="shared" si="48"/>
        <v>0</v>
      </c>
      <c r="J608" s="55">
        <f t="shared" si="49"/>
        <v>0</v>
      </c>
      <c r="K608" s="55">
        <f t="shared" si="50"/>
        <v>0</v>
      </c>
      <c r="L608" s="60">
        <f t="shared" si="51"/>
        <v>0</v>
      </c>
      <c r="M608" s="21"/>
    </row>
    <row r="609" spans="1:13" s="8" customFormat="1" ht="9" x14ac:dyDescent="0.15">
      <c r="A609" s="140"/>
      <c r="B609" s="140"/>
      <c r="C609" s="115" t="s">
        <v>648</v>
      </c>
      <c r="D609" s="116" t="s">
        <v>1180</v>
      </c>
      <c r="E609" s="55">
        <v>241</v>
      </c>
      <c r="F609" s="54" t="s">
        <v>12</v>
      </c>
      <c r="G609" s="55">
        <v>0</v>
      </c>
      <c r="H609" s="55">
        <v>0</v>
      </c>
      <c r="I609" s="55">
        <f t="shared" si="48"/>
        <v>0</v>
      </c>
      <c r="J609" s="55">
        <f t="shared" si="49"/>
        <v>0</v>
      </c>
      <c r="K609" s="55">
        <f t="shared" si="50"/>
        <v>0</v>
      </c>
      <c r="L609" s="60">
        <f t="shared" si="51"/>
        <v>0</v>
      </c>
      <c r="M609" s="21"/>
    </row>
    <row r="610" spans="1:13" s="114" customFormat="1" ht="17.25" customHeight="1" x14ac:dyDescent="0.15">
      <c r="A610" s="145"/>
      <c r="B610" s="145"/>
      <c r="C610" s="390" t="s">
        <v>649</v>
      </c>
      <c r="D610" s="391" t="s">
        <v>2132</v>
      </c>
      <c r="E610" s="387">
        <v>201.8</v>
      </c>
      <c r="F610" s="388" t="s">
        <v>12</v>
      </c>
      <c r="G610" s="387">
        <v>0</v>
      </c>
      <c r="H610" s="387">
        <v>0</v>
      </c>
      <c r="I610" s="387">
        <f t="shared" si="48"/>
        <v>0</v>
      </c>
      <c r="J610" s="387">
        <f t="shared" si="49"/>
        <v>0</v>
      </c>
      <c r="K610" s="387">
        <f t="shared" si="50"/>
        <v>0</v>
      </c>
      <c r="L610" s="389">
        <f t="shared" si="51"/>
        <v>0</v>
      </c>
      <c r="M610" s="113"/>
    </row>
    <row r="611" spans="1:13" s="8" customFormat="1" ht="9" x14ac:dyDescent="0.15">
      <c r="A611" s="140"/>
      <c r="B611" s="140"/>
      <c r="C611" s="115" t="s">
        <v>650</v>
      </c>
      <c r="D611" s="116" t="s">
        <v>1737</v>
      </c>
      <c r="E611" s="55">
        <v>77</v>
      </c>
      <c r="F611" s="54" t="s">
        <v>53</v>
      </c>
      <c r="G611" s="55">
        <v>0</v>
      </c>
      <c r="H611" s="55">
        <v>0</v>
      </c>
      <c r="I611" s="55">
        <f t="shared" si="48"/>
        <v>0</v>
      </c>
      <c r="J611" s="55">
        <f t="shared" si="49"/>
        <v>0</v>
      </c>
      <c r="K611" s="55">
        <f t="shared" si="50"/>
        <v>0</v>
      </c>
      <c r="L611" s="60">
        <f t="shared" si="51"/>
        <v>0</v>
      </c>
      <c r="M611" s="21"/>
    </row>
    <row r="612" spans="1:13" s="8" customFormat="1" ht="9" x14ac:dyDescent="0.15">
      <c r="A612" s="140"/>
      <c r="B612" s="140"/>
      <c r="C612" s="115" t="s">
        <v>651</v>
      </c>
      <c r="D612" s="116" t="s">
        <v>1738</v>
      </c>
      <c r="E612" s="55">
        <v>11</v>
      </c>
      <c r="F612" s="54" t="s">
        <v>53</v>
      </c>
      <c r="G612" s="55">
        <v>0</v>
      </c>
      <c r="H612" s="55">
        <v>0</v>
      </c>
      <c r="I612" s="55">
        <f t="shared" si="48"/>
        <v>0</v>
      </c>
      <c r="J612" s="55">
        <f t="shared" si="49"/>
        <v>0</v>
      </c>
      <c r="K612" s="55">
        <f t="shared" si="50"/>
        <v>0</v>
      </c>
      <c r="L612" s="60">
        <f t="shared" si="51"/>
        <v>0</v>
      </c>
      <c r="M612" s="21"/>
    </row>
    <row r="613" spans="1:13" s="8" customFormat="1" ht="9" x14ac:dyDescent="0.15">
      <c r="A613" s="140"/>
      <c r="B613" s="140"/>
      <c r="C613" s="115" t="s">
        <v>652</v>
      </c>
      <c r="D613" s="116" t="s">
        <v>1739</v>
      </c>
      <c r="E613" s="55">
        <v>7</v>
      </c>
      <c r="F613" s="54" t="s">
        <v>53</v>
      </c>
      <c r="G613" s="55">
        <v>0</v>
      </c>
      <c r="H613" s="55">
        <v>0</v>
      </c>
      <c r="I613" s="55">
        <f t="shared" si="48"/>
        <v>0</v>
      </c>
      <c r="J613" s="55">
        <f t="shared" si="49"/>
        <v>0</v>
      </c>
      <c r="K613" s="55">
        <f t="shared" si="50"/>
        <v>0</v>
      </c>
      <c r="L613" s="60">
        <f t="shared" si="51"/>
        <v>0</v>
      </c>
      <c r="M613" s="21"/>
    </row>
    <row r="614" spans="1:13" s="8" customFormat="1" ht="18" x14ac:dyDescent="0.15">
      <c r="A614" s="140"/>
      <c r="B614" s="140"/>
      <c r="C614" s="115" t="s">
        <v>653</v>
      </c>
      <c r="D614" s="116" t="s">
        <v>1645</v>
      </c>
      <c r="E614" s="55">
        <v>29</v>
      </c>
      <c r="F614" s="54" t="s">
        <v>53</v>
      </c>
      <c r="G614" s="55">
        <v>0</v>
      </c>
      <c r="H614" s="55">
        <v>0</v>
      </c>
      <c r="I614" s="55">
        <f t="shared" si="48"/>
        <v>0</v>
      </c>
      <c r="J614" s="55">
        <f t="shared" si="49"/>
        <v>0</v>
      </c>
      <c r="K614" s="55">
        <f t="shared" si="50"/>
        <v>0</v>
      </c>
      <c r="L614" s="60">
        <f t="shared" si="51"/>
        <v>0</v>
      </c>
      <c r="M614" s="21"/>
    </row>
    <row r="615" spans="1:13" s="71" customFormat="1" ht="9" x14ac:dyDescent="0.15">
      <c r="A615" s="140"/>
      <c r="B615" s="140"/>
      <c r="C615" s="115" t="s">
        <v>654</v>
      </c>
      <c r="D615" s="116" t="s">
        <v>1740</v>
      </c>
      <c r="E615" s="55">
        <v>106</v>
      </c>
      <c r="F615" s="54" t="s">
        <v>53</v>
      </c>
      <c r="G615" s="55">
        <v>0</v>
      </c>
      <c r="H615" s="55">
        <v>0</v>
      </c>
      <c r="I615" s="55">
        <f t="shared" si="48"/>
        <v>0</v>
      </c>
      <c r="J615" s="55">
        <f t="shared" si="49"/>
        <v>0</v>
      </c>
      <c r="K615" s="55">
        <f t="shared" si="50"/>
        <v>0</v>
      </c>
      <c r="L615" s="60">
        <f t="shared" si="51"/>
        <v>0</v>
      </c>
      <c r="M615" s="22"/>
    </row>
    <row r="616" spans="1:13" s="8" customFormat="1" ht="9" x14ac:dyDescent="0.15">
      <c r="A616" s="140"/>
      <c r="B616" s="140"/>
      <c r="C616" s="68" t="s">
        <v>655</v>
      </c>
      <c r="D616" s="161" t="s">
        <v>1741</v>
      </c>
      <c r="E616" s="55"/>
      <c r="F616" s="54"/>
      <c r="G616" s="55"/>
      <c r="H616" s="55"/>
      <c r="I616" s="55"/>
      <c r="J616" s="55"/>
      <c r="K616" s="55"/>
      <c r="L616" s="60"/>
      <c r="M616" s="21"/>
    </row>
    <row r="617" spans="1:13" s="8" customFormat="1" ht="9" x14ac:dyDescent="0.15">
      <c r="A617" s="140"/>
      <c r="B617" s="140"/>
      <c r="C617" s="115" t="s">
        <v>656</v>
      </c>
      <c r="D617" s="116" t="s">
        <v>1742</v>
      </c>
      <c r="E617" s="55">
        <v>3</v>
      </c>
      <c r="F617" s="54" t="s">
        <v>53</v>
      </c>
      <c r="G617" s="55">
        <v>0</v>
      </c>
      <c r="H617" s="55">
        <v>0</v>
      </c>
      <c r="I617" s="55">
        <f t="shared" si="48"/>
        <v>0</v>
      </c>
      <c r="J617" s="55">
        <f t="shared" si="49"/>
        <v>0</v>
      </c>
      <c r="K617" s="55">
        <f t="shared" si="50"/>
        <v>0</v>
      </c>
      <c r="L617" s="60">
        <f t="shared" si="51"/>
        <v>0</v>
      </c>
      <c r="M617" s="21"/>
    </row>
    <row r="618" spans="1:13" s="8" customFormat="1" ht="18" x14ac:dyDescent="0.15">
      <c r="A618" s="140"/>
      <c r="B618" s="140"/>
      <c r="C618" s="115" t="s">
        <v>657</v>
      </c>
      <c r="D618" s="116" t="s">
        <v>1181</v>
      </c>
      <c r="E618" s="55">
        <v>2</v>
      </c>
      <c r="F618" s="54" t="s">
        <v>53</v>
      </c>
      <c r="G618" s="55">
        <v>0</v>
      </c>
      <c r="H618" s="55">
        <v>0</v>
      </c>
      <c r="I618" s="55">
        <f t="shared" si="48"/>
        <v>0</v>
      </c>
      <c r="J618" s="55">
        <f t="shared" si="49"/>
        <v>0</v>
      </c>
      <c r="K618" s="55">
        <f t="shared" si="50"/>
        <v>0</v>
      </c>
      <c r="L618" s="60">
        <f t="shared" si="51"/>
        <v>0</v>
      </c>
      <c r="M618" s="21"/>
    </row>
    <row r="619" spans="1:13" s="8" customFormat="1" ht="9" x14ac:dyDescent="0.15">
      <c r="A619" s="140"/>
      <c r="B619" s="140"/>
      <c r="C619" s="115" t="s">
        <v>658</v>
      </c>
      <c r="D619" s="116" t="s">
        <v>1743</v>
      </c>
      <c r="E619" s="55">
        <v>2</v>
      </c>
      <c r="F619" s="54" t="s">
        <v>53</v>
      </c>
      <c r="G619" s="55">
        <v>0</v>
      </c>
      <c r="H619" s="55">
        <v>0</v>
      </c>
      <c r="I619" s="55">
        <f t="shared" si="48"/>
        <v>0</v>
      </c>
      <c r="J619" s="55">
        <f t="shared" si="49"/>
        <v>0</v>
      </c>
      <c r="K619" s="55">
        <f t="shared" si="50"/>
        <v>0</v>
      </c>
      <c r="L619" s="60">
        <f t="shared" si="51"/>
        <v>0</v>
      </c>
      <c r="M619" s="21"/>
    </row>
    <row r="620" spans="1:13" s="114" customFormat="1" ht="9" x14ac:dyDescent="0.15">
      <c r="A620" s="145"/>
      <c r="B620" s="145"/>
      <c r="C620" s="390" t="s">
        <v>659</v>
      </c>
      <c r="D620" s="391" t="s">
        <v>1744</v>
      </c>
      <c r="E620" s="387">
        <v>2</v>
      </c>
      <c r="F620" s="388" t="s">
        <v>53</v>
      </c>
      <c r="G620" s="387">
        <v>0</v>
      </c>
      <c r="H620" s="387">
        <v>0</v>
      </c>
      <c r="I620" s="387">
        <f t="shared" si="48"/>
        <v>0</v>
      </c>
      <c r="J620" s="387">
        <f t="shared" si="49"/>
        <v>0</v>
      </c>
      <c r="K620" s="387">
        <f t="shared" si="50"/>
        <v>0</v>
      </c>
      <c r="L620" s="389">
        <f t="shared" si="51"/>
        <v>0</v>
      </c>
      <c r="M620" s="434"/>
    </row>
    <row r="621" spans="1:13" s="8" customFormat="1" ht="9" x14ac:dyDescent="0.15">
      <c r="A621" s="140"/>
      <c r="B621" s="140"/>
      <c r="C621" s="115" t="s">
        <v>660</v>
      </c>
      <c r="D621" s="116" t="s">
        <v>1182</v>
      </c>
      <c r="E621" s="55">
        <v>2</v>
      </c>
      <c r="F621" s="54" t="s">
        <v>53</v>
      </c>
      <c r="G621" s="55">
        <v>0</v>
      </c>
      <c r="H621" s="55">
        <v>0</v>
      </c>
      <c r="I621" s="55">
        <f t="shared" si="48"/>
        <v>0</v>
      </c>
      <c r="J621" s="55">
        <f t="shared" si="49"/>
        <v>0</v>
      </c>
      <c r="K621" s="55">
        <f t="shared" si="50"/>
        <v>0</v>
      </c>
      <c r="L621" s="60">
        <f t="shared" si="51"/>
        <v>0</v>
      </c>
      <c r="M621" s="26"/>
    </row>
    <row r="622" spans="1:13" s="114" customFormat="1" ht="9" x14ac:dyDescent="0.15">
      <c r="A622" s="145"/>
      <c r="B622" s="145"/>
      <c r="C622" s="390" t="s">
        <v>661</v>
      </c>
      <c r="D622" s="391" t="s">
        <v>1745</v>
      </c>
      <c r="E622" s="387">
        <v>10</v>
      </c>
      <c r="F622" s="388" t="s">
        <v>53</v>
      </c>
      <c r="G622" s="387">
        <v>0</v>
      </c>
      <c r="H622" s="387">
        <v>0</v>
      </c>
      <c r="I622" s="387">
        <f t="shared" si="48"/>
        <v>0</v>
      </c>
      <c r="J622" s="387">
        <f t="shared" si="49"/>
        <v>0</v>
      </c>
      <c r="K622" s="387">
        <f t="shared" si="50"/>
        <v>0</v>
      </c>
      <c r="L622" s="389">
        <f t="shared" si="51"/>
        <v>0</v>
      </c>
      <c r="M622" s="113"/>
    </row>
    <row r="623" spans="1:13" s="114" customFormat="1" ht="18" x14ac:dyDescent="0.15">
      <c r="A623" s="145"/>
      <c r="B623" s="145"/>
      <c r="C623" s="390" t="s">
        <v>662</v>
      </c>
      <c r="D623" s="391" t="s">
        <v>1746</v>
      </c>
      <c r="E623" s="387">
        <v>2</v>
      </c>
      <c r="F623" s="388" t="s">
        <v>53</v>
      </c>
      <c r="G623" s="387">
        <v>0</v>
      </c>
      <c r="H623" s="387">
        <v>0</v>
      </c>
      <c r="I623" s="387">
        <f t="shared" si="48"/>
        <v>0</v>
      </c>
      <c r="J623" s="387">
        <f t="shared" si="49"/>
        <v>0</v>
      </c>
      <c r="K623" s="387">
        <f t="shared" si="50"/>
        <v>0</v>
      </c>
      <c r="L623" s="389">
        <f t="shared" si="51"/>
        <v>0</v>
      </c>
      <c r="M623" s="113"/>
    </row>
    <row r="624" spans="1:13" s="435" customFormat="1" ht="9" x14ac:dyDescent="0.15">
      <c r="A624" s="145"/>
      <c r="B624" s="145"/>
      <c r="C624" s="390" t="s">
        <v>663</v>
      </c>
      <c r="D624" s="391" t="s">
        <v>1747</v>
      </c>
      <c r="E624" s="387">
        <v>48</v>
      </c>
      <c r="F624" s="388" t="s">
        <v>53</v>
      </c>
      <c r="G624" s="387">
        <v>0</v>
      </c>
      <c r="H624" s="387">
        <v>0</v>
      </c>
      <c r="I624" s="387">
        <f t="shared" si="48"/>
        <v>0</v>
      </c>
      <c r="J624" s="387">
        <f t="shared" si="49"/>
        <v>0</v>
      </c>
      <c r="K624" s="387">
        <f t="shared" si="50"/>
        <v>0</v>
      </c>
      <c r="L624" s="389">
        <f t="shared" si="51"/>
        <v>0</v>
      </c>
      <c r="M624" s="434"/>
    </row>
    <row r="625" spans="1:13" s="114" customFormat="1" ht="9" x14ac:dyDescent="0.15">
      <c r="A625" s="145"/>
      <c r="B625" s="145"/>
      <c r="C625" s="390" t="s">
        <v>664</v>
      </c>
      <c r="D625" s="391" t="s">
        <v>1748</v>
      </c>
      <c r="E625" s="387">
        <v>46</v>
      </c>
      <c r="F625" s="388" t="s">
        <v>53</v>
      </c>
      <c r="G625" s="387">
        <v>0</v>
      </c>
      <c r="H625" s="387">
        <v>0</v>
      </c>
      <c r="I625" s="387">
        <f t="shared" si="48"/>
        <v>0</v>
      </c>
      <c r="J625" s="387">
        <f t="shared" si="49"/>
        <v>0</v>
      </c>
      <c r="K625" s="387">
        <f t="shared" si="50"/>
        <v>0</v>
      </c>
      <c r="L625" s="389">
        <f t="shared" si="51"/>
        <v>0</v>
      </c>
      <c r="M625" s="113"/>
    </row>
    <row r="626" spans="1:13" s="114" customFormat="1" ht="18" x14ac:dyDescent="0.15">
      <c r="A626" s="145"/>
      <c r="B626" s="145"/>
      <c r="C626" s="390" t="s">
        <v>665</v>
      </c>
      <c r="D626" s="391" t="s">
        <v>1749</v>
      </c>
      <c r="E626" s="387">
        <v>1</v>
      </c>
      <c r="F626" s="388" t="s">
        <v>53</v>
      </c>
      <c r="G626" s="387">
        <v>0</v>
      </c>
      <c r="H626" s="387">
        <v>0</v>
      </c>
      <c r="I626" s="387">
        <f t="shared" si="48"/>
        <v>0</v>
      </c>
      <c r="J626" s="387">
        <f t="shared" si="49"/>
        <v>0</v>
      </c>
      <c r="K626" s="387">
        <f t="shared" si="50"/>
        <v>0</v>
      </c>
      <c r="L626" s="389">
        <f t="shared" si="51"/>
        <v>0</v>
      </c>
      <c r="M626" s="113"/>
    </row>
    <row r="627" spans="1:13" s="114" customFormat="1" ht="9" x14ac:dyDescent="0.15">
      <c r="A627" s="145"/>
      <c r="B627" s="145"/>
      <c r="C627" s="390" t="s">
        <v>666</v>
      </c>
      <c r="D627" s="391" t="s">
        <v>1750</v>
      </c>
      <c r="E627" s="387">
        <v>1</v>
      </c>
      <c r="F627" s="388" t="s">
        <v>53</v>
      </c>
      <c r="G627" s="387">
        <v>0</v>
      </c>
      <c r="H627" s="387">
        <v>0</v>
      </c>
      <c r="I627" s="387">
        <f t="shared" si="48"/>
        <v>0</v>
      </c>
      <c r="J627" s="387">
        <f t="shared" si="49"/>
        <v>0</v>
      </c>
      <c r="K627" s="387">
        <f t="shared" si="50"/>
        <v>0</v>
      </c>
      <c r="L627" s="389">
        <f t="shared" si="51"/>
        <v>0</v>
      </c>
      <c r="M627" s="113"/>
    </row>
    <row r="628" spans="1:13" s="114" customFormat="1" ht="9" x14ac:dyDescent="0.15">
      <c r="A628" s="145"/>
      <c r="B628" s="145"/>
      <c r="C628" s="390" t="s">
        <v>667</v>
      </c>
      <c r="D628" s="391" t="s">
        <v>1751</v>
      </c>
      <c r="E628" s="387">
        <v>0</v>
      </c>
      <c r="F628" s="388" t="s">
        <v>53</v>
      </c>
      <c r="G628" s="387">
        <v>0</v>
      </c>
      <c r="H628" s="387">
        <v>0</v>
      </c>
      <c r="I628" s="387">
        <f t="shared" si="48"/>
        <v>0</v>
      </c>
      <c r="J628" s="387">
        <f t="shared" si="49"/>
        <v>0</v>
      </c>
      <c r="K628" s="387">
        <f t="shared" si="50"/>
        <v>0</v>
      </c>
      <c r="L628" s="389">
        <f t="shared" si="51"/>
        <v>0</v>
      </c>
      <c r="M628" s="113"/>
    </row>
    <row r="629" spans="1:13" s="8" customFormat="1" ht="18" x14ac:dyDescent="0.15">
      <c r="A629" s="140"/>
      <c r="B629" s="140"/>
      <c r="C629" s="115" t="s">
        <v>668</v>
      </c>
      <c r="D629" s="116" t="s">
        <v>1752</v>
      </c>
      <c r="E629" s="55">
        <v>2</v>
      </c>
      <c r="F629" s="54" t="s">
        <v>53</v>
      </c>
      <c r="G629" s="55">
        <v>0</v>
      </c>
      <c r="H629" s="55">
        <v>0</v>
      </c>
      <c r="I629" s="55">
        <f t="shared" si="48"/>
        <v>0</v>
      </c>
      <c r="J629" s="55">
        <f t="shared" si="49"/>
        <v>0</v>
      </c>
      <c r="K629" s="55">
        <f t="shared" si="50"/>
        <v>0</v>
      </c>
      <c r="L629" s="60">
        <f t="shared" si="51"/>
        <v>0</v>
      </c>
      <c r="M629" s="21"/>
    </row>
    <row r="630" spans="1:13" s="8" customFormat="1" ht="18" x14ac:dyDescent="0.15">
      <c r="A630" s="140"/>
      <c r="B630" s="140"/>
      <c r="C630" s="115" t="s">
        <v>669</v>
      </c>
      <c r="D630" s="116" t="s">
        <v>1183</v>
      </c>
      <c r="E630" s="55">
        <v>1</v>
      </c>
      <c r="F630" s="54" t="s">
        <v>53</v>
      </c>
      <c r="G630" s="55">
        <v>0</v>
      </c>
      <c r="H630" s="55">
        <v>0</v>
      </c>
      <c r="I630" s="55">
        <f t="shared" si="48"/>
        <v>0</v>
      </c>
      <c r="J630" s="55">
        <f t="shared" si="49"/>
        <v>0</v>
      </c>
      <c r="K630" s="55">
        <f t="shared" si="50"/>
        <v>0</v>
      </c>
      <c r="L630" s="60">
        <f t="shared" si="51"/>
        <v>0</v>
      </c>
      <c r="M630" s="21"/>
    </row>
    <row r="631" spans="1:13" s="114" customFormat="1" ht="27" x14ac:dyDescent="0.15">
      <c r="A631" s="145"/>
      <c r="B631" s="145"/>
      <c r="C631" s="390" t="s">
        <v>670</v>
      </c>
      <c r="D631" s="391" t="s">
        <v>2133</v>
      </c>
      <c r="E631" s="387">
        <v>2</v>
      </c>
      <c r="F631" s="388" t="s">
        <v>53</v>
      </c>
      <c r="G631" s="387">
        <v>0</v>
      </c>
      <c r="H631" s="387">
        <v>0</v>
      </c>
      <c r="I631" s="387">
        <f t="shared" si="48"/>
        <v>0</v>
      </c>
      <c r="J631" s="387">
        <f t="shared" si="49"/>
        <v>0</v>
      </c>
      <c r="K631" s="387">
        <f t="shared" si="50"/>
        <v>0</v>
      </c>
      <c r="L631" s="389">
        <f t="shared" si="51"/>
        <v>0</v>
      </c>
      <c r="M631" s="113"/>
    </row>
    <row r="632" spans="1:13" s="71" customFormat="1" ht="18" x14ac:dyDescent="0.15">
      <c r="A632" s="140"/>
      <c r="B632" s="140"/>
      <c r="C632" s="115" t="s">
        <v>671</v>
      </c>
      <c r="D632" s="116" t="s">
        <v>1753</v>
      </c>
      <c r="E632" s="55">
        <v>1</v>
      </c>
      <c r="F632" s="54" t="s">
        <v>53</v>
      </c>
      <c r="G632" s="55">
        <v>0</v>
      </c>
      <c r="H632" s="55">
        <v>0</v>
      </c>
      <c r="I632" s="55">
        <f t="shared" si="48"/>
        <v>0</v>
      </c>
      <c r="J632" s="55">
        <f t="shared" si="49"/>
        <v>0</v>
      </c>
      <c r="K632" s="55">
        <f t="shared" si="50"/>
        <v>0</v>
      </c>
      <c r="L632" s="60">
        <f t="shared" si="51"/>
        <v>0</v>
      </c>
      <c r="M632" s="22"/>
    </row>
    <row r="633" spans="1:13" s="8" customFormat="1" ht="18" x14ac:dyDescent="0.15">
      <c r="A633" s="140"/>
      <c r="B633" s="140"/>
      <c r="C633" s="115" t="s">
        <v>672</v>
      </c>
      <c r="D633" s="116" t="s">
        <v>1754</v>
      </c>
      <c r="E633" s="55">
        <v>4</v>
      </c>
      <c r="F633" s="54" t="s">
        <v>53</v>
      </c>
      <c r="G633" s="55">
        <v>0</v>
      </c>
      <c r="H633" s="55">
        <v>0</v>
      </c>
      <c r="I633" s="55">
        <f t="shared" si="48"/>
        <v>0</v>
      </c>
      <c r="J633" s="55">
        <f t="shared" si="49"/>
        <v>0</v>
      </c>
      <c r="K633" s="55">
        <f t="shared" si="50"/>
        <v>0</v>
      </c>
      <c r="L633" s="60">
        <f t="shared" si="51"/>
        <v>0</v>
      </c>
      <c r="M633" s="21"/>
    </row>
    <row r="634" spans="1:13" s="8" customFormat="1" ht="9.75" thickBot="1" x14ac:dyDescent="0.2">
      <c r="A634" s="140"/>
      <c r="B634" s="140"/>
      <c r="C634" s="115" t="s">
        <v>673</v>
      </c>
      <c r="D634" s="116" t="s">
        <v>1755</v>
      </c>
      <c r="E634" s="55">
        <v>10</v>
      </c>
      <c r="F634" s="54" t="s">
        <v>53</v>
      </c>
      <c r="G634" s="55">
        <v>0</v>
      </c>
      <c r="H634" s="55">
        <v>0</v>
      </c>
      <c r="I634" s="55">
        <f t="shared" si="48"/>
        <v>0</v>
      </c>
      <c r="J634" s="55">
        <f t="shared" si="49"/>
        <v>0</v>
      </c>
      <c r="K634" s="55">
        <f t="shared" si="50"/>
        <v>0</v>
      </c>
      <c r="L634" s="60">
        <f t="shared" si="51"/>
        <v>0</v>
      </c>
      <c r="M634" s="21"/>
    </row>
    <row r="635" spans="1:13" s="114" customFormat="1" ht="9.75" thickBot="1" x14ac:dyDescent="0.2">
      <c r="A635" s="145"/>
      <c r="B635" s="145"/>
      <c r="C635" s="390" t="s">
        <v>2139</v>
      </c>
      <c r="D635" s="436" t="s">
        <v>2134</v>
      </c>
      <c r="E635" s="437">
        <v>2</v>
      </c>
      <c r="F635" s="388" t="s">
        <v>53</v>
      </c>
      <c r="G635" s="387">
        <v>0</v>
      </c>
      <c r="H635" s="387">
        <v>0</v>
      </c>
      <c r="I635" s="387">
        <f t="shared" ref="I635:I639" si="52">G635+H635</f>
        <v>0</v>
      </c>
      <c r="J635" s="387">
        <f t="shared" ref="J635:J639" si="53">TRUNC(E635*G635,2)</f>
        <v>0</v>
      </c>
      <c r="K635" s="387">
        <f t="shared" ref="K635:K639" si="54">TRUNC(E635*H635,2)</f>
        <v>0</v>
      </c>
      <c r="L635" s="389">
        <f t="shared" ref="L635:L639" si="55">TRUNC(J635+K635,2)</f>
        <v>0</v>
      </c>
      <c r="M635" s="113"/>
    </row>
    <row r="636" spans="1:13" s="114" customFormat="1" ht="9.75" thickBot="1" x14ac:dyDescent="0.2">
      <c r="A636" s="145"/>
      <c r="B636" s="145"/>
      <c r="C636" s="390" t="s">
        <v>2140</v>
      </c>
      <c r="D636" s="438" t="s">
        <v>2135</v>
      </c>
      <c r="E636" s="437">
        <v>2</v>
      </c>
      <c r="F636" s="388" t="s">
        <v>53</v>
      </c>
      <c r="G636" s="387">
        <v>0</v>
      </c>
      <c r="H636" s="387">
        <v>0</v>
      </c>
      <c r="I636" s="387">
        <f t="shared" si="52"/>
        <v>0</v>
      </c>
      <c r="J636" s="387">
        <f t="shared" si="53"/>
        <v>0</v>
      </c>
      <c r="K636" s="387">
        <f t="shared" si="54"/>
        <v>0</v>
      </c>
      <c r="L636" s="389">
        <f t="shared" si="55"/>
        <v>0</v>
      </c>
      <c r="M636" s="113"/>
    </row>
    <row r="637" spans="1:13" s="114" customFormat="1" ht="9.75" thickBot="1" x14ac:dyDescent="0.2">
      <c r="A637" s="145"/>
      <c r="B637" s="145"/>
      <c r="C637" s="390" t="s">
        <v>2141</v>
      </c>
      <c r="D637" s="438" t="s">
        <v>2136</v>
      </c>
      <c r="E637" s="437">
        <v>8</v>
      </c>
      <c r="F637" s="388" t="s">
        <v>53</v>
      </c>
      <c r="G637" s="387">
        <v>0</v>
      </c>
      <c r="H637" s="387">
        <v>0</v>
      </c>
      <c r="I637" s="387">
        <f t="shared" si="52"/>
        <v>0</v>
      </c>
      <c r="J637" s="387">
        <f t="shared" si="53"/>
        <v>0</v>
      </c>
      <c r="K637" s="387">
        <f t="shared" si="54"/>
        <v>0</v>
      </c>
      <c r="L637" s="389">
        <f t="shared" si="55"/>
        <v>0</v>
      </c>
      <c r="M637" s="113"/>
    </row>
    <row r="638" spans="1:13" s="114" customFormat="1" ht="18.75" thickBot="1" x14ac:dyDescent="0.2">
      <c r="A638" s="145"/>
      <c r="B638" s="145"/>
      <c r="C638" s="390" t="s">
        <v>2142</v>
      </c>
      <c r="D638" s="438" t="s">
        <v>2137</v>
      </c>
      <c r="E638" s="437">
        <v>2</v>
      </c>
      <c r="F638" s="388" t="s">
        <v>53</v>
      </c>
      <c r="G638" s="387">
        <v>0</v>
      </c>
      <c r="H638" s="387">
        <v>0</v>
      </c>
      <c r="I638" s="387">
        <f t="shared" si="52"/>
        <v>0</v>
      </c>
      <c r="J638" s="387">
        <f t="shared" si="53"/>
        <v>0</v>
      </c>
      <c r="K638" s="387">
        <f t="shared" si="54"/>
        <v>0</v>
      </c>
      <c r="L638" s="389">
        <f t="shared" si="55"/>
        <v>0</v>
      </c>
      <c r="M638" s="113"/>
    </row>
    <row r="639" spans="1:13" s="114" customFormat="1" ht="9.75" thickBot="1" x14ac:dyDescent="0.2">
      <c r="A639" s="145"/>
      <c r="B639" s="145"/>
      <c r="C639" s="390" t="s">
        <v>2143</v>
      </c>
      <c r="D639" s="438" t="s">
        <v>2138</v>
      </c>
      <c r="E639" s="437">
        <v>8</v>
      </c>
      <c r="F639" s="388" t="s">
        <v>53</v>
      </c>
      <c r="G639" s="387">
        <v>0</v>
      </c>
      <c r="H639" s="387">
        <v>0</v>
      </c>
      <c r="I639" s="387">
        <f t="shared" si="52"/>
        <v>0</v>
      </c>
      <c r="J639" s="387">
        <f t="shared" si="53"/>
        <v>0</v>
      </c>
      <c r="K639" s="387">
        <f t="shared" si="54"/>
        <v>0</v>
      </c>
      <c r="L639" s="389">
        <f t="shared" si="55"/>
        <v>0</v>
      </c>
      <c r="M639" s="113"/>
    </row>
    <row r="640" spans="1:13" s="8" customFormat="1" ht="9" x14ac:dyDescent="0.15">
      <c r="A640" s="140"/>
      <c r="B640" s="140"/>
      <c r="C640" s="68" t="s">
        <v>2108</v>
      </c>
      <c r="D640" s="161" t="s">
        <v>2105</v>
      </c>
      <c r="E640" s="55"/>
      <c r="F640" s="54"/>
      <c r="G640" s="55"/>
      <c r="H640" s="55"/>
      <c r="I640" s="55"/>
      <c r="J640" s="55"/>
      <c r="K640" s="55"/>
      <c r="L640" s="60"/>
      <c r="M640" s="21"/>
    </row>
    <row r="641" spans="1:13" s="8" customFormat="1" ht="18" x14ac:dyDescent="0.15">
      <c r="A641" s="140"/>
      <c r="B641" s="140"/>
      <c r="C641" s="115" t="s">
        <v>2109</v>
      </c>
      <c r="D641" s="116" t="s">
        <v>2106</v>
      </c>
      <c r="E641" s="55">
        <v>1</v>
      </c>
      <c r="F641" s="54" t="s">
        <v>53</v>
      </c>
      <c r="G641" s="55">
        <v>0</v>
      </c>
      <c r="H641" s="55">
        <v>0</v>
      </c>
      <c r="I641" s="55">
        <f t="shared" ref="I641:I642" si="56">G641+H641</f>
        <v>0</v>
      </c>
      <c r="J641" s="55">
        <f t="shared" ref="J641:J642" si="57">TRUNC(E641*G641,2)</f>
        <v>0</v>
      </c>
      <c r="K641" s="55">
        <f t="shared" ref="K641:K642" si="58">TRUNC(E641*H641,2)</f>
        <v>0</v>
      </c>
      <c r="L641" s="60">
        <f t="shared" ref="L641:L642" si="59">TRUNC(J641+K641,2)</f>
        <v>0</v>
      </c>
      <c r="M641" s="21"/>
    </row>
    <row r="642" spans="1:13" s="8" customFormat="1" ht="18" x14ac:dyDescent="0.15">
      <c r="A642" s="140"/>
      <c r="B642" s="140"/>
      <c r="C642" s="115" t="s">
        <v>2110</v>
      </c>
      <c r="D642" s="116" t="s">
        <v>2107</v>
      </c>
      <c r="E642" s="55">
        <v>1</v>
      </c>
      <c r="F642" s="54" t="s">
        <v>53</v>
      </c>
      <c r="G642" s="55">
        <v>0</v>
      </c>
      <c r="H642" s="55">
        <v>0</v>
      </c>
      <c r="I642" s="55">
        <f t="shared" si="56"/>
        <v>0</v>
      </c>
      <c r="J642" s="55">
        <f t="shared" si="57"/>
        <v>0</v>
      </c>
      <c r="K642" s="55">
        <f t="shared" si="58"/>
        <v>0</v>
      </c>
      <c r="L642" s="60">
        <f t="shared" si="59"/>
        <v>0</v>
      </c>
      <c r="M642" s="21"/>
    </row>
    <row r="643" spans="1:13" s="8" customFormat="1" ht="9" x14ac:dyDescent="0.15">
      <c r="A643" s="140"/>
      <c r="B643" s="140"/>
      <c r="C643" s="67"/>
      <c r="D643" s="82" t="s">
        <v>13</v>
      </c>
      <c r="E643" s="55"/>
      <c r="F643" s="54" t="s">
        <v>61</v>
      </c>
      <c r="G643" s="55"/>
      <c r="H643" s="55"/>
      <c r="I643" s="55"/>
      <c r="J643" s="64">
        <f>SUM(J573:J642)</f>
        <v>0</v>
      </c>
      <c r="K643" s="64">
        <f>SUM(K573:K642)</f>
        <v>0</v>
      </c>
      <c r="L643" s="83">
        <f>J643+K643</f>
        <v>0</v>
      </c>
      <c r="M643" s="21"/>
    </row>
    <row r="644" spans="1:13" s="114" customFormat="1" ht="9" x14ac:dyDescent="0.15">
      <c r="A644" s="145"/>
      <c r="B644" s="145"/>
      <c r="C644" s="150"/>
      <c r="D644" s="30"/>
      <c r="E644" s="65"/>
      <c r="F644" s="65" t="s">
        <v>61</v>
      </c>
      <c r="G644" s="65"/>
      <c r="H644" s="65"/>
      <c r="I644" s="65"/>
      <c r="J644" s="65"/>
      <c r="K644" s="65"/>
      <c r="L644" s="66"/>
      <c r="M644" s="113"/>
    </row>
    <row r="645" spans="1:13" s="8" customFormat="1" ht="9" x14ac:dyDescent="0.15">
      <c r="A645" s="140"/>
      <c r="B645" s="140"/>
      <c r="C645" s="151" t="s">
        <v>674</v>
      </c>
      <c r="D645" s="73" t="s">
        <v>1184</v>
      </c>
      <c r="E645" s="55"/>
      <c r="F645" s="54"/>
      <c r="G645" s="55"/>
      <c r="H645" s="55"/>
      <c r="I645" s="55"/>
      <c r="J645" s="55"/>
      <c r="K645" s="55"/>
      <c r="L645" s="60"/>
      <c r="M645" s="21"/>
    </row>
    <row r="646" spans="1:13" s="8" customFormat="1" ht="9" x14ac:dyDescent="0.15">
      <c r="A646" s="140"/>
      <c r="B646" s="140"/>
      <c r="C646" s="68" t="s">
        <v>675</v>
      </c>
      <c r="D646" s="161" t="s">
        <v>1756</v>
      </c>
      <c r="E646" s="55"/>
      <c r="F646" s="54"/>
      <c r="G646" s="55"/>
      <c r="H646" s="55"/>
      <c r="I646" s="55"/>
      <c r="J646" s="55"/>
      <c r="K646" s="55"/>
      <c r="L646" s="60"/>
      <c r="M646" s="21"/>
    </row>
    <row r="647" spans="1:13" s="8" customFormat="1" ht="27" x14ac:dyDescent="0.15">
      <c r="A647" s="140"/>
      <c r="B647" s="140"/>
      <c r="C647" s="115" t="s">
        <v>676</v>
      </c>
      <c r="D647" s="116" t="s">
        <v>1757</v>
      </c>
      <c r="E647" s="55">
        <v>339.82</v>
      </c>
      <c r="F647" s="54" t="s">
        <v>12</v>
      </c>
      <c r="G647" s="55">
        <v>0</v>
      </c>
      <c r="H647" s="55">
        <v>0</v>
      </c>
      <c r="I647" s="55">
        <f t="shared" si="48"/>
        <v>0</v>
      </c>
      <c r="J647" s="55">
        <f t="shared" si="49"/>
        <v>0</v>
      </c>
      <c r="K647" s="55">
        <f t="shared" si="50"/>
        <v>0</v>
      </c>
      <c r="L647" s="60">
        <f t="shared" si="51"/>
        <v>0</v>
      </c>
      <c r="M647" s="21"/>
    </row>
    <row r="648" spans="1:13" s="8" customFormat="1" ht="18" x14ac:dyDescent="0.15">
      <c r="A648" s="140"/>
      <c r="B648" s="140"/>
      <c r="C648" s="115" t="s">
        <v>677</v>
      </c>
      <c r="D648" s="116" t="s">
        <v>1758</v>
      </c>
      <c r="E648" s="55">
        <v>303.2</v>
      </c>
      <c r="F648" s="54" t="s">
        <v>12</v>
      </c>
      <c r="G648" s="55">
        <v>0</v>
      </c>
      <c r="H648" s="55">
        <v>0</v>
      </c>
      <c r="I648" s="55">
        <f t="shared" si="48"/>
        <v>0</v>
      </c>
      <c r="J648" s="55">
        <f t="shared" si="49"/>
        <v>0</v>
      </c>
      <c r="K648" s="55">
        <f t="shared" si="50"/>
        <v>0</v>
      </c>
      <c r="L648" s="60">
        <f t="shared" si="51"/>
        <v>0</v>
      </c>
      <c r="M648" s="21"/>
    </row>
    <row r="649" spans="1:13" s="8" customFormat="1" ht="18" x14ac:dyDescent="0.15">
      <c r="A649" s="140"/>
      <c r="B649" s="140"/>
      <c r="C649" s="115" t="s">
        <v>678</v>
      </c>
      <c r="D649" s="116" t="s">
        <v>1758</v>
      </c>
      <c r="E649" s="55">
        <v>175.45</v>
      </c>
      <c r="F649" s="54" t="s">
        <v>12</v>
      </c>
      <c r="G649" s="55">
        <v>0</v>
      </c>
      <c r="H649" s="55">
        <v>0</v>
      </c>
      <c r="I649" s="55">
        <f t="shared" si="48"/>
        <v>0</v>
      </c>
      <c r="J649" s="55">
        <f t="shared" si="49"/>
        <v>0</v>
      </c>
      <c r="K649" s="55">
        <f t="shared" si="50"/>
        <v>0</v>
      </c>
      <c r="L649" s="60">
        <f t="shared" si="51"/>
        <v>0</v>
      </c>
      <c r="M649" s="21"/>
    </row>
    <row r="650" spans="1:13" s="8" customFormat="1" ht="9" x14ac:dyDescent="0.15">
      <c r="A650" s="140"/>
      <c r="B650" s="140"/>
      <c r="C650" s="68" t="s">
        <v>679</v>
      </c>
      <c r="D650" s="161" t="s">
        <v>1759</v>
      </c>
      <c r="E650" s="55"/>
      <c r="F650" s="54"/>
      <c r="G650" s="55"/>
      <c r="H650" s="55"/>
      <c r="I650" s="55"/>
      <c r="J650" s="55"/>
      <c r="K650" s="55"/>
      <c r="L650" s="60"/>
      <c r="M650" s="21"/>
    </row>
    <row r="651" spans="1:13" s="8" customFormat="1" ht="27" x14ac:dyDescent="0.15">
      <c r="A651" s="140"/>
      <c r="B651" s="140"/>
      <c r="C651" s="115" t="s">
        <v>680</v>
      </c>
      <c r="D651" s="116" t="s">
        <v>1760</v>
      </c>
      <c r="E651" s="55">
        <v>21.95</v>
      </c>
      <c r="F651" s="54" t="s">
        <v>11</v>
      </c>
      <c r="G651" s="55">
        <v>0</v>
      </c>
      <c r="H651" s="55">
        <v>0</v>
      </c>
      <c r="I651" s="55">
        <f t="shared" si="48"/>
        <v>0</v>
      </c>
      <c r="J651" s="55">
        <f t="shared" si="49"/>
        <v>0</v>
      </c>
      <c r="K651" s="55">
        <f t="shared" si="50"/>
        <v>0</v>
      </c>
      <c r="L651" s="60">
        <f t="shared" si="51"/>
        <v>0</v>
      </c>
      <c r="M651" s="21"/>
    </row>
    <row r="652" spans="1:13" s="8" customFormat="1" ht="9" x14ac:dyDescent="0.15">
      <c r="A652" s="140"/>
      <c r="B652" s="140"/>
      <c r="C652" s="68" t="s">
        <v>681</v>
      </c>
      <c r="D652" s="161" t="s">
        <v>1761</v>
      </c>
      <c r="E652" s="55"/>
      <c r="F652" s="54"/>
      <c r="G652" s="55"/>
      <c r="H652" s="55"/>
      <c r="I652" s="55"/>
      <c r="J652" s="55"/>
      <c r="K652" s="55"/>
      <c r="L652" s="60"/>
      <c r="M652" s="21"/>
    </row>
    <row r="653" spans="1:13" s="71" customFormat="1" ht="27" x14ac:dyDescent="0.15">
      <c r="A653" s="140"/>
      <c r="B653" s="140"/>
      <c r="C653" s="115" t="s">
        <v>682</v>
      </c>
      <c r="D653" s="116" t="s">
        <v>1762</v>
      </c>
      <c r="E653" s="55">
        <v>2.2400000000000002</v>
      </c>
      <c r="F653" s="54" t="s">
        <v>11</v>
      </c>
      <c r="G653" s="55">
        <v>0</v>
      </c>
      <c r="H653" s="55">
        <v>0</v>
      </c>
      <c r="I653" s="55">
        <f t="shared" ref="I653:I716" si="60">G653+H653</f>
        <v>0</v>
      </c>
      <c r="J653" s="55">
        <f t="shared" ref="J653:J716" si="61">TRUNC(E653*G653,2)</f>
        <v>0</v>
      </c>
      <c r="K653" s="55">
        <f t="shared" ref="K653:K716" si="62">TRUNC(E653*H653,2)</f>
        <v>0</v>
      </c>
      <c r="L653" s="60">
        <f t="shared" ref="L653:L716" si="63">TRUNC(J653+K653,2)</f>
        <v>0</v>
      </c>
      <c r="M653" s="22"/>
    </row>
    <row r="654" spans="1:13" s="114" customFormat="1" ht="9" x14ac:dyDescent="0.15">
      <c r="A654" s="145"/>
      <c r="B654" s="145"/>
      <c r="C654" s="67"/>
      <c r="D654" s="82" t="s">
        <v>13</v>
      </c>
      <c r="E654" s="55"/>
      <c r="F654" s="54" t="s">
        <v>61</v>
      </c>
      <c r="G654" s="55"/>
      <c r="H654" s="55"/>
      <c r="I654" s="55"/>
      <c r="J654" s="64">
        <f>SUM(J647:J653)</f>
        <v>0</v>
      </c>
      <c r="K654" s="64">
        <f>SUM(K647:K653)</f>
        <v>0</v>
      </c>
      <c r="L654" s="83">
        <f>J654+K654</f>
        <v>0</v>
      </c>
      <c r="M654" s="113"/>
    </row>
    <row r="655" spans="1:13" s="114" customFormat="1" ht="9" x14ac:dyDescent="0.15">
      <c r="A655" s="145"/>
      <c r="B655" s="145"/>
      <c r="C655" s="150"/>
      <c r="D655" s="30"/>
      <c r="E655" s="65"/>
      <c r="F655" s="65" t="s">
        <v>61</v>
      </c>
      <c r="G655" s="65"/>
      <c r="H655" s="65"/>
      <c r="I655" s="65"/>
      <c r="J655" s="65"/>
      <c r="K655" s="65"/>
      <c r="L655" s="66"/>
      <c r="M655" s="113"/>
    </row>
    <row r="656" spans="1:13" s="8" customFormat="1" ht="9" x14ac:dyDescent="0.15">
      <c r="A656" s="140"/>
      <c r="B656" s="140"/>
      <c r="C656" s="151" t="s">
        <v>683</v>
      </c>
      <c r="D656" s="73" t="s">
        <v>1154</v>
      </c>
      <c r="E656" s="55"/>
      <c r="F656" s="54"/>
      <c r="G656" s="55"/>
      <c r="H656" s="55"/>
      <c r="I656" s="55"/>
      <c r="J656" s="55"/>
      <c r="K656" s="55"/>
      <c r="L656" s="60"/>
      <c r="M656" s="22"/>
    </row>
    <row r="657" spans="1:13" s="8" customFormat="1" ht="9" x14ac:dyDescent="0.15">
      <c r="A657" s="140"/>
      <c r="B657" s="140"/>
      <c r="C657" s="68" t="s">
        <v>684</v>
      </c>
      <c r="D657" s="161" t="s">
        <v>1141</v>
      </c>
      <c r="E657" s="55"/>
      <c r="F657" s="54"/>
      <c r="G657" s="55"/>
      <c r="H657" s="55"/>
      <c r="I657" s="55"/>
      <c r="J657" s="55"/>
      <c r="K657" s="55"/>
      <c r="L657" s="60"/>
      <c r="M657" s="22"/>
    </row>
    <row r="658" spans="1:13" s="8" customFormat="1" ht="9" x14ac:dyDescent="0.15">
      <c r="A658" s="140"/>
      <c r="B658" s="140"/>
      <c r="C658" s="68" t="s">
        <v>685</v>
      </c>
      <c r="D658" s="161" t="s">
        <v>1702</v>
      </c>
      <c r="E658" s="55"/>
      <c r="F658" s="54"/>
      <c r="G658" s="55"/>
      <c r="H658" s="55"/>
      <c r="I658" s="55"/>
      <c r="J658" s="55"/>
      <c r="K658" s="55"/>
      <c r="L658" s="60"/>
      <c r="M658" s="21"/>
    </row>
    <row r="659" spans="1:13" s="8" customFormat="1" ht="18" x14ac:dyDescent="0.15">
      <c r="A659" s="140"/>
      <c r="B659" s="140"/>
      <c r="C659" s="115" t="s">
        <v>686</v>
      </c>
      <c r="D659" s="116" t="s">
        <v>1703</v>
      </c>
      <c r="E659" s="55">
        <v>10</v>
      </c>
      <c r="F659" s="54" t="s">
        <v>12</v>
      </c>
      <c r="G659" s="55">
        <v>0</v>
      </c>
      <c r="H659" s="55">
        <v>0</v>
      </c>
      <c r="I659" s="55">
        <f t="shared" si="60"/>
        <v>0</v>
      </c>
      <c r="J659" s="55">
        <f t="shared" si="61"/>
        <v>0</v>
      </c>
      <c r="K659" s="55">
        <f t="shared" si="62"/>
        <v>0</v>
      </c>
      <c r="L659" s="60">
        <f t="shared" si="63"/>
        <v>0</v>
      </c>
      <c r="M659" s="21"/>
    </row>
    <row r="660" spans="1:13" s="71" customFormat="1" ht="18" x14ac:dyDescent="0.15">
      <c r="A660" s="140"/>
      <c r="B660" s="140"/>
      <c r="C660" s="115" t="s">
        <v>687</v>
      </c>
      <c r="D660" s="116" t="s">
        <v>1704</v>
      </c>
      <c r="E660" s="55">
        <v>136.6</v>
      </c>
      <c r="F660" s="54" t="s">
        <v>12</v>
      </c>
      <c r="G660" s="55">
        <v>0</v>
      </c>
      <c r="H660" s="55">
        <v>0</v>
      </c>
      <c r="I660" s="55">
        <f t="shared" si="60"/>
        <v>0</v>
      </c>
      <c r="J660" s="55">
        <f t="shared" si="61"/>
        <v>0</v>
      </c>
      <c r="K660" s="55">
        <f t="shared" si="62"/>
        <v>0</v>
      </c>
      <c r="L660" s="60">
        <f t="shared" si="63"/>
        <v>0</v>
      </c>
      <c r="M660" s="22"/>
    </row>
    <row r="661" spans="1:13" s="8" customFormat="1" ht="27" x14ac:dyDescent="0.15">
      <c r="A661" s="140"/>
      <c r="B661" s="140"/>
      <c r="C661" s="115" t="s">
        <v>688</v>
      </c>
      <c r="D661" s="116" t="s">
        <v>1763</v>
      </c>
      <c r="E661" s="55">
        <v>3.4</v>
      </c>
      <c r="F661" s="54" t="s">
        <v>12</v>
      </c>
      <c r="G661" s="55">
        <v>0</v>
      </c>
      <c r="H661" s="55">
        <v>0</v>
      </c>
      <c r="I661" s="55">
        <f t="shared" si="60"/>
        <v>0</v>
      </c>
      <c r="J661" s="55">
        <f t="shared" si="61"/>
        <v>0</v>
      </c>
      <c r="K661" s="55">
        <f t="shared" si="62"/>
        <v>0</v>
      </c>
      <c r="L661" s="60">
        <f t="shared" si="63"/>
        <v>0</v>
      </c>
      <c r="M661" s="22"/>
    </row>
    <row r="662" spans="1:13" s="8" customFormat="1" ht="27" x14ac:dyDescent="0.15">
      <c r="A662" s="140"/>
      <c r="B662" s="140"/>
      <c r="C662" s="115" t="s">
        <v>689</v>
      </c>
      <c r="D662" s="116" t="s">
        <v>1764</v>
      </c>
      <c r="E662" s="55">
        <v>117.1</v>
      </c>
      <c r="F662" s="54" t="s">
        <v>12</v>
      </c>
      <c r="G662" s="55">
        <v>0</v>
      </c>
      <c r="H662" s="55">
        <v>0</v>
      </c>
      <c r="I662" s="55">
        <f t="shared" si="60"/>
        <v>0</v>
      </c>
      <c r="J662" s="55">
        <f t="shared" si="61"/>
        <v>0</v>
      </c>
      <c r="K662" s="55">
        <f t="shared" si="62"/>
        <v>0</v>
      </c>
      <c r="L662" s="60">
        <f t="shared" si="63"/>
        <v>0</v>
      </c>
      <c r="M662" s="22"/>
    </row>
    <row r="663" spans="1:13" s="8" customFormat="1" ht="27" x14ac:dyDescent="0.15">
      <c r="A663" s="140"/>
      <c r="B663" s="140"/>
      <c r="C663" s="115" t="s">
        <v>690</v>
      </c>
      <c r="D663" s="116" t="s">
        <v>1765</v>
      </c>
      <c r="E663" s="55">
        <v>271</v>
      </c>
      <c r="F663" s="54" t="s">
        <v>12</v>
      </c>
      <c r="G663" s="55">
        <v>0</v>
      </c>
      <c r="H663" s="55">
        <v>0</v>
      </c>
      <c r="I663" s="55">
        <f t="shared" si="60"/>
        <v>0</v>
      </c>
      <c r="J663" s="55">
        <f t="shared" si="61"/>
        <v>0</v>
      </c>
      <c r="K663" s="55">
        <f t="shared" si="62"/>
        <v>0</v>
      </c>
      <c r="L663" s="60">
        <f t="shared" si="63"/>
        <v>0</v>
      </c>
      <c r="M663" s="22"/>
    </row>
    <row r="664" spans="1:13" s="8" customFormat="1" ht="18" x14ac:dyDescent="0.15">
      <c r="A664" s="140"/>
      <c r="B664" s="140"/>
      <c r="C664" s="115" t="s">
        <v>691</v>
      </c>
      <c r="D664" s="116" t="s">
        <v>1705</v>
      </c>
      <c r="E664" s="55">
        <v>743.3</v>
      </c>
      <c r="F664" s="54" t="s">
        <v>12</v>
      </c>
      <c r="G664" s="55">
        <v>0</v>
      </c>
      <c r="H664" s="55">
        <v>0</v>
      </c>
      <c r="I664" s="55">
        <f t="shared" si="60"/>
        <v>0</v>
      </c>
      <c r="J664" s="55">
        <f t="shared" si="61"/>
        <v>0</v>
      </c>
      <c r="K664" s="55">
        <f t="shared" si="62"/>
        <v>0</v>
      </c>
      <c r="L664" s="60">
        <f t="shared" si="63"/>
        <v>0</v>
      </c>
      <c r="M664" s="21"/>
    </row>
    <row r="665" spans="1:13" s="8" customFormat="1" ht="18" x14ac:dyDescent="0.15">
      <c r="A665" s="140"/>
      <c r="B665" s="140"/>
      <c r="C665" s="115" t="s">
        <v>692</v>
      </c>
      <c r="D665" s="116" t="s">
        <v>1766</v>
      </c>
      <c r="E665" s="55">
        <v>16.3</v>
      </c>
      <c r="F665" s="54" t="s">
        <v>12</v>
      </c>
      <c r="G665" s="55">
        <v>0</v>
      </c>
      <c r="H665" s="55">
        <v>0</v>
      </c>
      <c r="I665" s="55">
        <f t="shared" si="60"/>
        <v>0</v>
      </c>
      <c r="J665" s="55">
        <f t="shared" si="61"/>
        <v>0</v>
      </c>
      <c r="K665" s="55">
        <f t="shared" si="62"/>
        <v>0</v>
      </c>
      <c r="L665" s="60">
        <f t="shared" si="63"/>
        <v>0</v>
      </c>
      <c r="M665" s="21"/>
    </row>
    <row r="666" spans="1:13" s="8" customFormat="1" ht="27" x14ac:dyDescent="0.15">
      <c r="A666" s="140"/>
      <c r="B666" s="140"/>
      <c r="C666" s="115" t="s">
        <v>693</v>
      </c>
      <c r="D666" s="116" t="s">
        <v>1767</v>
      </c>
      <c r="E666" s="55">
        <v>24.5</v>
      </c>
      <c r="F666" s="54" t="s">
        <v>12</v>
      </c>
      <c r="G666" s="55">
        <v>0</v>
      </c>
      <c r="H666" s="55">
        <v>0</v>
      </c>
      <c r="I666" s="55">
        <f t="shared" si="60"/>
        <v>0</v>
      </c>
      <c r="J666" s="55">
        <f t="shared" si="61"/>
        <v>0</v>
      </c>
      <c r="K666" s="55">
        <f t="shared" si="62"/>
        <v>0</v>
      </c>
      <c r="L666" s="60">
        <f t="shared" si="63"/>
        <v>0</v>
      </c>
      <c r="M666" s="21"/>
    </row>
    <row r="667" spans="1:13" s="8" customFormat="1" ht="18" x14ac:dyDescent="0.15">
      <c r="A667" s="140"/>
      <c r="B667" s="140"/>
      <c r="C667" s="115" t="s">
        <v>694</v>
      </c>
      <c r="D667" s="116" t="s">
        <v>1480</v>
      </c>
      <c r="E667" s="55">
        <v>238.9</v>
      </c>
      <c r="F667" s="54" t="s">
        <v>12</v>
      </c>
      <c r="G667" s="55">
        <v>0</v>
      </c>
      <c r="H667" s="55">
        <v>0</v>
      </c>
      <c r="I667" s="55">
        <f t="shared" si="60"/>
        <v>0</v>
      </c>
      <c r="J667" s="55">
        <f t="shared" si="61"/>
        <v>0</v>
      </c>
      <c r="K667" s="55">
        <f t="shared" si="62"/>
        <v>0</v>
      </c>
      <c r="L667" s="60">
        <f t="shared" si="63"/>
        <v>0</v>
      </c>
      <c r="M667" s="21"/>
    </row>
    <row r="668" spans="1:13" s="8" customFormat="1" ht="27" x14ac:dyDescent="0.15">
      <c r="A668" s="140"/>
      <c r="B668" s="140"/>
      <c r="C668" s="115" t="s">
        <v>695</v>
      </c>
      <c r="D668" s="116" t="s">
        <v>1706</v>
      </c>
      <c r="E668" s="55">
        <v>29</v>
      </c>
      <c r="F668" s="54" t="s">
        <v>53</v>
      </c>
      <c r="G668" s="55">
        <v>0</v>
      </c>
      <c r="H668" s="55">
        <v>0</v>
      </c>
      <c r="I668" s="55">
        <f t="shared" si="60"/>
        <v>0</v>
      </c>
      <c r="J668" s="55">
        <f t="shared" si="61"/>
        <v>0</v>
      </c>
      <c r="K668" s="55">
        <f t="shared" si="62"/>
        <v>0</v>
      </c>
      <c r="L668" s="60">
        <f t="shared" si="63"/>
        <v>0</v>
      </c>
      <c r="M668" s="21"/>
    </row>
    <row r="669" spans="1:13" s="71" customFormat="1" ht="27" x14ac:dyDescent="0.15">
      <c r="A669" s="140"/>
      <c r="B669" s="140"/>
      <c r="C669" s="115" t="s">
        <v>696</v>
      </c>
      <c r="D669" s="116" t="s">
        <v>1768</v>
      </c>
      <c r="E669" s="55">
        <v>3</v>
      </c>
      <c r="F669" s="54" t="s">
        <v>53</v>
      </c>
      <c r="G669" s="55">
        <v>0</v>
      </c>
      <c r="H669" s="55">
        <v>0</v>
      </c>
      <c r="I669" s="55">
        <f t="shared" si="60"/>
        <v>0</v>
      </c>
      <c r="J669" s="55">
        <f t="shared" si="61"/>
        <v>0</v>
      </c>
      <c r="K669" s="55">
        <f t="shared" si="62"/>
        <v>0</v>
      </c>
      <c r="L669" s="60">
        <f t="shared" si="63"/>
        <v>0</v>
      </c>
      <c r="M669" s="22"/>
    </row>
    <row r="670" spans="1:13" s="8" customFormat="1" ht="18" x14ac:dyDescent="0.15">
      <c r="A670" s="140"/>
      <c r="B670" s="140"/>
      <c r="C670" s="115" t="s">
        <v>697</v>
      </c>
      <c r="D670" s="116" t="s">
        <v>1707</v>
      </c>
      <c r="E670" s="55">
        <v>12</v>
      </c>
      <c r="F670" s="54" t="s">
        <v>53</v>
      </c>
      <c r="G670" s="55">
        <v>0</v>
      </c>
      <c r="H670" s="55">
        <v>0</v>
      </c>
      <c r="I670" s="55">
        <f t="shared" si="60"/>
        <v>0</v>
      </c>
      <c r="J670" s="55">
        <f t="shared" si="61"/>
        <v>0</v>
      </c>
      <c r="K670" s="55">
        <f t="shared" si="62"/>
        <v>0</v>
      </c>
      <c r="L670" s="60">
        <f t="shared" si="63"/>
        <v>0</v>
      </c>
      <c r="M670" s="21"/>
    </row>
    <row r="671" spans="1:13" s="8" customFormat="1" ht="18" x14ac:dyDescent="0.15">
      <c r="A671" s="140"/>
      <c r="B671" s="140"/>
      <c r="C671" s="115" t="s">
        <v>698</v>
      </c>
      <c r="D671" s="116" t="s">
        <v>1484</v>
      </c>
      <c r="E671" s="55">
        <v>44</v>
      </c>
      <c r="F671" s="54" t="s">
        <v>53</v>
      </c>
      <c r="G671" s="55">
        <v>0</v>
      </c>
      <c r="H671" s="55">
        <v>0</v>
      </c>
      <c r="I671" s="55">
        <f t="shared" si="60"/>
        <v>0</v>
      </c>
      <c r="J671" s="55">
        <f t="shared" si="61"/>
        <v>0</v>
      </c>
      <c r="K671" s="55">
        <f t="shared" si="62"/>
        <v>0</v>
      </c>
      <c r="L671" s="60">
        <f t="shared" si="63"/>
        <v>0</v>
      </c>
      <c r="M671" s="21"/>
    </row>
    <row r="672" spans="1:13" s="8" customFormat="1" ht="18" x14ac:dyDescent="0.15">
      <c r="A672" s="140"/>
      <c r="B672" s="140"/>
      <c r="C672" s="115" t="s">
        <v>699</v>
      </c>
      <c r="D672" s="116" t="s">
        <v>1708</v>
      </c>
      <c r="E672" s="55">
        <v>58</v>
      </c>
      <c r="F672" s="54" t="s">
        <v>53</v>
      </c>
      <c r="G672" s="55">
        <v>0</v>
      </c>
      <c r="H672" s="55">
        <v>0</v>
      </c>
      <c r="I672" s="55">
        <f t="shared" si="60"/>
        <v>0</v>
      </c>
      <c r="J672" s="55">
        <f t="shared" si="61"/>
        <v>0</v>
      </c>
      <c r="K672" s="55">
        <f t="shared" si="62"/>
        <v>0</v>
      </c>
      <c r="L672" s="60">
        <f t="shared" si="63"/>
        <v>0</v>
      </c>
      <c r="M672" s="21"/>
    </row>
    <row r="673" spans="1:13" s="8" customFormat="1" ht="18" x14ac:dyDescent="0.15">
      <c r="A673" s="140"/>
      <c r="B673" s="140"/>
      <c r="C673" s="115" t="s">
        <v>700</v>
      </c>
      <c r="D673" s="116" t="s">
        <v>1710</v>
      </c>
      <c r="E673" s="55">
        <v>72</v>
      </c>
      <c r="F673" s="54" t="s">
        <v>53</v>
      </c>
      <c r="G673" s="55">
        <v>0</v>
      </c>
      <c r="H673" s="55">
        <v>0</v>
      </c>
      <c r="I673" s="55">
        <f t="shared" si="60"/>
        <v>0</v>
      </c>
      <c r="J673" s="55">
        <f t="shared" si="61"/>
        <v>0</v>
      </c>
      <c r="K673" s="55">
        <f t="shared" si="62"/>
        <v>0</v>
      </c>
      <c r="L673" s="60">
        <f t="shared" si="63"/>
        <v>0</v>
      </c>
      <c r="M673" s="21"/>
    </row>
    <row r="674" spans="1:13" s="8" customFormat="1" ht="18" x14ac:dyDescent="0.15">
      <c r="A674" s="140"/>
      <c r="B674" s="140"/>
      <c r="C674" s="115" t="s">
        <v>701</v>
      </c>
      <c r="D674" s="116" t="s">
        <v>1711</v>
      </c>
      <c r="E674" s="55">
        <v>15</v>
      </c>
      <c r="F674" s="54" t="s">
        <v>53</v>
      </c>
      <c r="G674" s="55">
        <v>0</v>
      </c>
      <c r="H674" s="55">
        <v>0</v>
      </c>
      <c r="I674" s="55">
        <f t="shared" si="60"/>
        <v>0</v>
      </c>
      <c r="J674" s="55">
        <f t="shared" si="61"/>
        <v>0</v>
      </c>
      <c r="K674" s="55">
        <f t="shared" si="62"/>
        <v>0</v>
      </c>
      <c r="L674" s="60">
        <f t="shared" si="63"/>
        <v>0</v>
      </c>
      <c r="M674" s="21"/>
    </row>
    <row r="675" spans="1:13" s="8" customFormat="1" ht="18" x14ac:dyDescent="0.15">
      <c r="A675" s="140"/>
      <c r="B675" s="140"/>
      <c r="C675" s="115" t="s">
        <v>702</v>
      </c>
      <c r="D675" s="116" t="s">
        <v>1769</v>
      </c>
      <c r="E675" s="55">
        <v>3</v>
      </c>
      <c r="F675" s="54" t="s">
        <v>53</v>
      </c>
      <c r="G675" s="55">
        <v>0</v>
      </c>
      <c r="H675" s="55">
        <v>0</v>
      </c>
      <c r="I675" s="55">
        <f t="shared" si="60"/>
        <v>0</v>
      </c>
      <c r="J675" s="55">
        <f t="shared" si="61"/>
        <v>0</v>
      </c>
      <c r="K675" s="55">
        <f t="shared" si="62"/>
        <v>0</v>
      </c>
      <c r="L675" s="60">
        <f t="shared" si="63"/>
        <v>0</v>
      </c>
      <c r="M675" s="21"/>
    </row>
    <row r="676" spans="1:13" s="8" customFormat="1" ht="18" x14ac:dyDescent="0.15">
      <c r="A676" s="140"/>
      <c r="B676" s="140"/>
      <c r="C676" s="115" t="s">
        <v>703</v>
      </c>
      <c r="D676" s="116" t="s">
        <v>1770</v>
      </c>
      <c r="E676" s="55">
        <v>8</v>
      </c>
      <c r="F676" s="54" t="s">
        <v>53</v>
      </c>
      <c r="G676" s="55">
        <v>0</v>
      </c>
      <c r="H676" s="55">
        <v>0</v>
      </c>
      <c r="I676" s="55">
        <f t="shared" si="60"/>
        <v>0</v>
      </c>
      <c r="J676" s="55">
        <f t="shared" si="61"/>
        <v>0</v>
      </c>
      <c r="K676" s="55">
        <f t="shared" si="62"/>
        <v>0</v>
      </c>
      <c r="L676" s="60">
        <f t="shared" si="63"/>
        <v>0</v>
      </c>
      <c r="M676" s="21"/>
    </row>
    <row r="677" spans="1:13" s="8" customFormat="1" ht="18" x14ac:dyDescent="0.15">
      <c r="A677" s="140"/>
      <c r="B677" s="140"/>
      <c r="C677" s="115" t="s">
        <v>704</v>
      </c>
      <c r="D677" s="116" t="s">
        <v>1771</v>
      </c>
      <c r="E677" s="55">
        <v>10</v>
      </c>
      <c r="F677" s="54" t="s">
        <v>53</v>
      </c>
      <c r="G677" s="55">
        <v>0</v>
      </c>
      <c r="H677" s="55">
        <v>0</v>
      </c>
      <c r="I677" s="55">
        <f t="shared" si="60"/>
        <v>0</v>
      </c>
      <c r="J677" s="55">
        <f t="shared" si="61"/>
        <v>0</v>
      </c>
      <c r="K677" s="55">
        <f t="shared" si="62"/>
        <v>0</v>
      </c>
      <c r="L677" s="60">
        <f t="shared" si="63"/>
        <v>0</v>
      </c>
      <c r="M677" s="21"/>
    </row>
    <row r="678" spans="1:13" s="8" customFormat="1" ht="18" x14ac:dyDescent="0.15">
      <c r="A678" s="140"/>
      <c r="B678" s="140"/>
      <c r="C678" s="115" t="s">
        <v>705</v>
      </c>
      <c r="D678" s="116" t="s">
        <v>1772</v>
      </c>
      <c r="E678" s="55">
        <v>3</v>
      </c>
      <c r="F678" s="54" t="s">
        <v>53</v>
      </c>
      <c r="G678" s="55">
        <v>0</v>
      </c>
      <c r="H678" s="55">
        <v>0</v>
      </c>
      <c r="I678" s="55">
        <f t="shared" si="60"/>
        <v>0</v>
      </c>
      <c r="J678" s="55">
        <f t="shared" si="61"/>
        <v>0</v>
      </c>
      <c r="K678" s="55">
        <f t="shared" si="62"/>
        <v>0</v>
      </c>
      <c r="L678" s="60">
        <f t="shared" si="63"/>
        <v>0</v>
      </c>
      <c r="M678" s="21"/>
    </row>
    <row r="679" spans="1:13" s="8" customFormat="1" ht="18" x14ac:dyDescent="0.15">
      <c r="A679" s="140"/>
      <c r="B679" s="140"/>
      <c r="C679" s="115" t="s">
        <v>706</v>
      </c>
      <c r="D679" s="116" t="s">
        <v>1773</v>
      </c>
      <c r="E679" s="55">
        <v>381</v>
      </c>
      <c r="F679" s="54" t="s">
        <v>53</v>
      </c>
      <c r="G679" s="55">
        <v>0</v>
      </c>
      <c r="H679" s="55">
        <v>0</v>
      </c>
      <c r="I679" s="55">
        <f t="shared" si="60"/>
        <v>0</v>
      </c>
      <c r="J679" s="55">
        <f t="shared" si="61"/>
        <v>0</v>
      </c>
      <c r="K679" s="55">
        <f t="shared" si="62"/>
        <v>0</v>
      </c>
      <c r="L679" s="60">
        <f t="shared" si="63"/>
        <v>0</v>
      </c>
      <c r="M679" s="21"/>
    </row>
    <row r="680" spans="1:13" s="8" customFormat="1" ht="18" x14ac:dyDescent="0.15">
      <c r="A680" s="140"/>
      <c r="B680" s="140"/>
      <c r="C680" s="115" t="s">
        <v>707</v>
      </c>
      <c r="D680" s="116" t="s">
        <v>1713</v>
      </c>
      <c r="E680" s="55">
        <v>160.6</v>
      </c>
      <c r="F680" s="54" t="s">
        <v>12</v>
      </c>
      <c r="G680" s="55">
        <v>0</v>
      </c>
      <c r="H680" s="55">
        <v>0</v>
      </c>
      <c r="I680" s="55">
        <f t="shared" si="60"/>
        <v>0</v>
      </c>
      <c r="J680" s="55">
        <f t="shared" si="61"/>
        <v>0</v>
      </c>
      <c r="K680" s="55">
        <f t="shared" si="62"/>
        <v>0</v>
      </c>
      <c r="L680" s="60">
        <f t="shared" si="63"/>
        <v>0</v>
      </c>
      <c r="M680" s="21"/>
    </row>
    <row r="681" spans="1:13" s="8" customFormat="1" ht="18" x14ac:dyDescent="0.15">
      <c r="A681" s="140"/>
      <c r="B681" s="140"/>
      <c r="C681" s="115" t="s">
        <v>708</v>
      </c>
      <c r="D681" s="116" t="s">
        <v>1714</v>
      </c>
      <c r="E681" s="55">
        <v>160.6</v>
      </c>
      <c r="F681" s="54" t="s">
        <v>12</v>
      </c>
      <c r="G681" s="55">
        <v>0</v>
      </c>
      <c r="H681" s="55">
        <v>0</v>
      </c>
      <c r="I681" s="55">
        <f t="shared" si="60"/>
        <v>0</v>
      </c>
      <c r="J681" s="55">
        <f t="shared" si="61"/>
        <v>0</v>
      </c>
      <c r="K681" s="55">
        <f t="shared" si="62"/>
        <v>0</v>
      </c>
      <c r="L681" s="60">
        <f t="shared" si="63"/>
        <v>0</v>
      </c>
      <c r="M681" s="21"/>
    </row>
    <row r="682" spans="1:13" s="8" customFormat="1" ht="27" x14ac:dyDescent="0.15">
      <c r="A682" s="140"/>
      <c r="B682" s="140"/>
      <c r="C682" s="115" t="s">
        <v>709</v>
      </c>
      <c r="D682" s="116" t="s">
        <v>1774</v>
      </c>
      <c r="E682" s="55">
        <v>2</v>
      </c>
      <c r="F682" s="54" t="s">
        <v>53</v>
      </c>
      <c r="G682" s="55">
        <v>0</v>
      </c>
      <c r="H682" s="55">
        <v>0</v>
      </c>
      <c r="I682" s="55">
        <f t="shared" si="60"/>
        <v>0</v>
      </c>
      <c r="J682" s="55">
        <f t="shared" si="61"/>
        <v>0</v>
      </c>
      <c r="K682" s="55">
        <f t="shared" si="62"/>
        <v>0</v>
      </c>
      <c r="L682" s="60">
        <f t="shared" si="63"/>
        <v>0</v>
      </c>
      <c r="M682" s="21"/>
    </row>
    <row r="683" spans="1:13" s="8" customFormat="1" ht="27" x14ac:dyDescent="0.15">
      <c r="A683" s="140"/>
      <c r="B683" s="140"/>
      <c r="C683" s="115" t="s">
        <v>710</v>
      </c>
      <c r="D683" s="116" t="s">
        <v>1775</v>
      </c>
      <c r="E683" s="55">
        <v>1</v>
      </c>
      <c r="F683" s="54" t="s">
        <v>53</v>
      </c>
      <c r="G683" s="55">
        <v>0</v>
      </c>
      <c r="H683" s="55">
        <v>0</v>
      </c>
      <c r="I683" s="55">
        <f t="shared" si="60"/>
        <v>0</v>
      </c>
      <c r="J683" s="55">
        <f t="shared" si="61"/>
        <v>0</v>
      </c>
      <c r="K683" s="55">
        <f t="shared" si="62"/>
        <v>0</v>
      </c>
      <c r="L683" s="60">
        <f t="shared" si="63"/>
        <v>0</v>
      </c>
      <c r="M683" s="21"/>
    </row>
    <row r="684" spans="1:13" s="8" customFormat="1" ht="27" x14ac:dyDescent="0.15">
      <c r="A684" s="140"/>
      <c r="B684" s="140"/>
      <c r="C684" s="115" t="s">
        <v>711</v>
      </c>
      <c r="D684" s="116" t="s">
        <v>1776</v>
      </c>
      <c r="E684" s="55">
        <v>10</v>
      </c>
      <c r="F684" s="54" t="s">
        <v>53</v>
      </c>
      <c r="G684" s="55">
        <v>0</v>
      </c>
      <c r="H684" s="55">
        <v>0</v>
      </c>
      <c r="I684" s="55">
        <f t="shared" si="60"/>
        <v>0</v>
      </c>
      <c r="J684" s="55">
        <f t="shared" si="61"/>
        <v>0</v>
      </c>
      <c r="K684" s="55">
        <f t="shared" si="62"/>
        <v>0</v>
      </c>
      <c r="L684" s="60">
        <f t="shared" si="63"/>
        <v>0</v>
      </c>
      <c r="M684" s="21"/>
    </row>
    <row r="685" spans="1:13" s="8" customFormat="1" ht="9" x14ac:dyDescent="0.15">
      <c r="A685" s="140"/>
      <c r="B685" s="140"/>
      <c r="C685" s="115" t="s">
        <v>712</v>
      </c>
      <c r="D685" s="116" t="s">
        <v>1717</v>
      </c>
      <c r="E685" s="55">
        <v>10</v>
      </c>
      <c r="F685" s="54" t="s">
        <v>53</v>
      </c>
      <c r="G685" s="55">
        <v>0</v>
      </c>
      <c r="H685" s="55">
        <v>0</v>
      </c>
      <c r="I685" s="55">
        <f t="shared" si="60"/>
        <v>0</v>
      </c>
      <c r="J685" s="55">
        <f t="shared" si="61"/>
        <v>0</v>
      </c>
      <c r="K685" s="55">
        <f t="shared" si="62"/>
        <v>0</v>
      </c>
      <c r="L685" s="60">
        <f t="shared" si="63"/>
        <v>0</v>
      </c>
      <c r="M685" s="21"/>
    </row>
    <row r="686" spans="1:13" s="8" customFormat="1" ht="18" x14ac:dyDescent="0.15">
      <c r="A686" s="140"/>
      <c r="B686" s="140"/>
      <c r="C686" s="115" t="s">
        <v>713</v>
      </c>
      <c r="D686" s="116" t="s">
        <v>1715</v>
      </c>
      <c r="E686" s="55">
        <v>1</v>
      </c>
      <c r="F686" s="54" t="s">
        <v>53</v>
      </c>
      <c r="G686" s="55">
        <v>0</v>
      </c>
      <c r="H686" s="55">
        <v>0</v>
      </c>
      <c r="I686" s="55">
        <f t="shared" si="60"/>
        <v>0</v>
      </c>
      <c r="J686" s="55">
        <f t="shared" si="61"/>
        <v>0</v>
      </c>
      <c r="K686" s="55">
        <f t="shared" si="62"/>
        <v>0</v>
      </c>
      <c r="L686" s="60">
        <f t="shared" si="63"/>
        <v>0</v>
      </c>
      <c r="M686" s="21"/>
    </row>
    <row r="687" spans="1:13" s="8" customFormat="1" ht="18" x14ac:dyDescent="0.15">
      <c r="A687" s="140"/>
      <c r="B687" s="140"/>
      <c r="C687" s="115" t="s">
        <v>714</v>
      </c>
      <c r="D687" s="116" t="s">
        <v>1777</v>
      </c>
      <c r="E687" s="55">
        <v>1</v>
      </c>
      <c r="F687" s="54" t="s">
        <v>53</v>
      </c>
      <c r="G687" s="55">
        <v>0</v>
      </c>
      <c r="H687" s="55">
        <v>0</v>
      </c>
      <c r="I687" s="55">
        <f t="shared" si="60"/>
        <v>0</v>
      </c>
      <c r="J687" s="55">
        <f t="shared" si="61"/>
        <v>0</v>
      </c>
      <c r="K687" s="55">
        <f t="shared" si="62"/>
        <v>0</v>
      </c>
      <c r="L687" s="60">
        <f t="shared" si="63"/>
        <v>0</v>
      </c>
      <c r="M687" s="21"/>
    </row>
    <row r="688" spans="1:13" s="8" customFormat="1" ht="9" x14ac:dyDescent="0.15">
      <c r="A688" s="140"/>
      <c r="B688" s="140"/>
      <c r="C688" s="115" t="s">
        <v>715</v>
      </c>
      <c r="D688" s="116" t="s">
        <v>1778</v>
      </c>
      <c r="E688" s="55">
        <v>1</v>
      </c>
      <c r="F688" s="54" t="s">
        <v>53</v>
      </c>
      <c r="G688" s="55">
        <v>0</v>
      </c>
      <c r="H688" s="55">
        <v>0</v>
      </c>
      <c r="I688" s="55">
        <f t="shared" si="60"/>
        <v>0</v>
      </c>
      <c r="J688" s="55">
        <f t="shared" si="61"/>
        <v>0</v>
      </c>
      <c r="K688" s="55">
        <f t="shared" si="62"/>
        <v>0</v>
      </c>
      <c r="L688" s="60">
        <f t="shared" si="63"/>
        <v>0</v>
      </c>
      <c r="M688" s="21"/>
    </row>
    <row r="689" spans="1:13" s="8" customFormat="1" ht="9" x14ac:dyDescent="0.15">
      <c r="A689" s="140"/>
      <c r="B689" s="140"/>
      <c r="C689" s="68" t="s">
        <v>716</v>
      </c>
      <c r="D689" s="161" t="s">
        <v>1185</v>
      </c>
      <c r="E689" s="55"/>
      <c r="F689" s="54"/>
      <c r="G689" s="55"/>
      <c r="H689" s="55"/>
      <c r="I689" s="55"/>
      <c r="J689" s="55"/>
      <c r="K689" s="55"/>
      <c r="L689" s="60"/>
      <c r="M689" s="21"/>
    </row>
    <row r="690" spans="1:13" s="8" customFormat="1" ht="18" x14ac:dyDescent="0.15">
      <c r="A690" s="140"/>
      <c r="B690" s="140"/>
      <c r="C690" s="115" t="s">
        <v>717</v>
      </c>
      <c r="D690" s="116" t="s">
        <v>1718</v>
      </c>
      <c r="E690" s="55">
        <v>105.1</v>
      </c>
      <c r="F690" s="54" t="s">
        <v>12</v>
      </c>
      <c r="G690" s="55">
        <v>0</v>
      </c>
      <c r="H690" s="55">
        <v>0</v>
      </c>
      <c r="I690" s="55">
        <f t="shared" si="60"/>
        <v>0</v>
      </c>
      <c r="J690" s="55">
        <f t="shared" si="61"/>
        <v>0</v>
      </c>
      <c r="K690" s="55">
        <f t="shared" si="62"/>
        <v>0</v>
      </c>
      <c r="L690" s="60">
        <f t="shared" si="63"/>
        <v>0</v>
      </c>
      <c r="M690" s="21"/>
    </row>
    <row r="691" spans="1:13" s="8" customFormat="1" ht="18" x14ac:dyDescent="0.15">
      <c r="A691" s="140"/>
      <c r="B691" s="140"/>
      <c r="C691" s="115" t="s">
        <v>718</v>
      </c>
      <c r="D691" s="116" t="s">
        <v>1719</v>
      </c>
      <c r="E691" s="55">
        <v>105.1</v>
      </c>
      <c r="F691" s="54" t="s">
        <v>12</v>
      </c>
      <c r="G691" s="55">
        <v>0</v>
      </c>
      <c r="H691" s="55">
        <v>0</v>
      </c>
      <c r="I691" s="55">
        <f t="shared" si="60"/>
        <v>0</v>
      </c>
      <c r="J691" s="55">
        <f t="shared" si="61"/>
        <v>0</v>
      </c>
      <c r="K691" s="55">
        <f t="shared" si="62"/>
        <v>0</v>
      </c>
      <c r="L691" s="60">
        <f t="shared" si="63"/>
        <v>0</v>
      </c>
      <c r="M691" s="21"/>
    </row>
    <row r="692" spans="1:13" s="8" customFormat="1" ht="18" x14ac:dyDescent="0.15">
      <c r="A692" s="140"/>
      <c r="B692" s="140"/>
      <c r="C692" s="115" t="s">
        <v>719</v>
      </c>
      <c r="D692" s="116" t="s">
        <v>1720</v>
      </c>
      <c r="E692" s="55">
        <v>3</v>
      </c>
      <c r="F692" s="54" t="s">
        <v>53</v>
      </c>
      <c r="G692" s="55">
        <v>0</v>
      </c>
      <c r="H692" s="55">
        <v>0</v>
      </c>
      <c r="I692" s="55">
        <f t="shared" si="60"/>
        <v>0</v>
      </c>
      <c r="J692" s="55">
        <f t="shared" si="61"/>
        <v>0</v>
      </c>
      <c r="K692" s="55">
        <f t="shared" si="62"/>
        <v>0</v>
      </c>
      <c r="L692" s="60">
        <f t="shared" si="63"/>
        <v>0</v>
      </c>
      <c r="M692" s="21"/>
    </row>
    <row r="693" spans="1:13" s="8" customFormat="1" ht="18" x14ac:dyDescent="0.15">
      <c r="A693" s="140"/>
      <c r="B693" s="140"/>
      <c r="C693" s="115" t="s">
        <v>720</v>
      </c>
      <c r="D693" s="116" t="s">
        <v>1779</v>
      </c>
      <c r="E693" s="55">
        <v>10</v>
      </c>
      <c r="F693" s="54" t="s">
        <v>53</v>
      </c>
      <c r="G693" s="55">
        <v>0</v>
      </c>
      <c r="H693" s="55">
        <v>0</v>
      </c>
      <c r="I693" s="55">
        <f t="shared" si="60"/>
        <v>0</v>
      </c>
      <c r="J693" s="55">
        <f t="shared" si="61"/>
        <v>0</v>
      </c>
      <c r="K693" s="55">
        <f t="shared" si="62"/>
        <v>0</v>
      </c>
      <c r="L693" s="60">
        <f t="shared" si="63"/>
        <v>0</v>
      </c>
      <c r="M693" s="21"/>
    </row>
    <row r="694" spans="1:13" s="8" customFormat="1" ht="18" x14ac:dyDescent="0.15">
      <c r="A694" s="140"/>
      <c r="B694" s="140"/>
      <c r="C694" s="115" t="s">
        <v>721</v>
      </c>
      <c r="D694" s="116" t="s">
        <v>1780</v>
      </c>
      <c r="E694" s="55">
        <v>2</v>
      </c>
      <c r="F694" s="54" t="s">
        <v>53</v>
      </c>
      <c r="G694" s="55">
        <v>0</v>
      </c>
      <c r="H694" s="55">
        <v>0</v>
      </c>
      <c r="I694" s="55">
        <f t="shared" si="60"/>
        <v>0</v>
      </c>
      <c r="J694" s="55">
        <f t="shared" si="61"/>
        <v>0</v>
      </c>
      <c r="K694" s="55">
        <f t="shared" si="62"/>
        <v>0</v>
      </c>
      <c r="L694" s="60">
        <f t="shared" si="63"/>
        <v>0</v>
      </c>
      <c r="M694" s="21"/>
    </row>
    <row r="695" spans="1:13" s="8" customFormat="1" ht="18" x14ac:dyDescent="0.15">
      <c r="A695" s="140"/>
      <c r="B695" s="140"/>
      <c r="C695" s="115" t="s">
        <v>722</v>
      </c>
      <c r="D695" s="116" t="s">
        <v>1781</v>
      </c>
      <c r="E695" s="55">
        <v>1</v>
      </c>
      <c r="F695" s="54" t="s">
        <v>53</v>
      </c>
      <c r="G695" s="55">
        <v>0</v>
      </c>
      <c r="H695" s="55">
        <v>0</v>
      </c>
      <c r="I695" s="55">
        <f t="shared" si="60"/>
        <v>0</v>
      </c>
      <c r="J695" s="55">
        <f t="shared" si="61"/>
        <v>0</v>
      </c>
      <c r="K695" s="55">
        <f t="shared" si="62"/>
        <v>0</v>
      </c>
      <c r="L695" s="60">
        <f t="shared" si="63"/>
        <v>0</v>
      </c>
      <c r="M695" s="26"/>
    </row>
    <row r="696" spans="1:13" s="8" customFormat="1" ht="18" x14ac:dyDescent="0.15">
      <c r="A696" s="140"/>
      <c r="B696" s="140"/>
      <c r="C696" s="115" t="s">
        <v>723</v>
      </c>
      <c r="D696" s="116" t="s">
        <v>1782</v>
      </c>
      <c r="E696" s="55">
        <v>80.099999999999994</v>
      </c>
      <c r="F696" s="54" t="s">
        <v>12</v>
      </c>
      <c r="G696" s="55">
        <v>0</v>
      </c>
      <c r="H696" s="55">
        <v>0</v>
      </c>
      <c r="I696" s="55">
        <f t="shared" si="60"/>
        <v>0</v>
      </c>
      <c r="J696" s="55">
        <f t="shared" si="61"/>
        <v>0</v>
      </c>
      <c r="K696" s="55">
        <f t="shared" si="62"/>
        <v>0</v>
      </c>
      <c r="L696" s="60">
        <f t="shared" si="63"/>
        <v>0</v>
      </c>
      <c r="M696" s="21"/>
    </row>
    <row r="697" spans="1:13" s="8" customFormat="1" ht="18" x14ac:dyDescent="0.15">
      <c r="A697" s="142"/>
      <c r="B697" s="142"/>
      <c r="C697" s="115" t="s">
        <v>724</v>
      </c>
      <c r="D697" s="116" t="s">
        <v>1783</v>
      </c>
      <c r="E697" s="55">
        <v>80.099999999999994</v>
      </c>
      <c r="F697" s="54" t="s">
        <v>12</v>
      </c>
      <c r="G697" s="55">
        <v>0</v>
      </c>
      <c r="H697" s="55">
        <v>0</v>
      </c>
      <c r="I697" s="55">
        <f t="shared" si="60"/>
        <v>0</v>
      </c>
      <c r="J697" s="55">
        <f t="shared" si="61"/>
        <v>0</v>
      </c>
      <c r="K697" s="55">
        <f t="shared" si="62"/>
        <v>0</v>
      </c>
      <c r="L697" s="60">
        <f t="shared" si="63"/>
        <v>0</v>
      </c>
      <c r="M697" s="21"/>
    </row>
    <row r="698" spans="1:13" s="8" customFormat="1" ht="9" x14ac:dyDescent="0.15">
      <c r="A698" s="140"/>
      <c r="B698" s="140"/>
      <c r="C698" s="115" t="s">
        <v>725</v>
      </c>
      <c r="D698" s="116" t="s">
        <v>1784</v>
      </c>
      <c r="E698" s="55">
        <v>2</v>
      </c>
      <c r="F698" s="54" t="s">
        <v>53</v>
      </c>
      <c r="G698" s="55">
        <v>0</v>
      </c>
      <c r="H698" s="55">
        <v>0</v>
      </c>
      <c r="I698" s="55">
        <f t="shared" si="60"/>
        <v>0</v>
      </c>
      <c r="J698" s="55">
        <f t="shared" si="61"/>
        <v>0</v>
      </c>
      <c r="K698" s="55">
        <f t="shared" si="62"/>
        <v>0</v>
      </c>
      <c r="L698" s="60">
        <f t="shared" si="63"/>
        <v>0</v>
      </c>
      <c r="M698" s="21"/>
    </row>
    <row r="699" spans="1:13" s="8" customFormat="1" ht="18" x14ac:dyDescent="0.15">
      <c r="A699" s="140"/>
      <c r="B699" s="140"/>
      <c r="C699" s="115" t="s">
        <v>726</v>
      </c>
      <c r="D699" s="116" t="s">
        <v>1785</v>
      </c>
      <c r="E699" s="55">
        <v>7</v>
      </c>
      <c r="F699" s="54" t="s">
        <v>53</v>
      </c>
      <c r="G699" s="55">
        <v>0</v>
      </c>
      <c r="H699" s="55">
        <v>0</v>
      </c>
      <c r="I699" s="55">
        <f t="shared" si="60"/>
        <v>0</v>
      </c>
      <c r="J699" s="55">
        <f t="shared" si="61"/>
        <v>0</v>
      </c>
      <c r="K699" s="55">
        <f t="shared" si="62"/>
        <v>0</v>
      </c>
      <c r="L699" s="60">
        <f t="shared" si="63"/>
        <v>0</v>
      </c>
      <c r="M699" s="21"/>
    </row>
    <row r="700" spans="1:13" s="8" customFormat="1" ht="18" x14ac:dyDescent="0.15">
      <c r="A700" s="140"/>
      <c r="B700" s="140"/>
      <c r="C700" s="115" t="s">
        <v>727</v>
      </c>
      <c r="D700" s="116" t="s">
        <v>1786</v>
      </c>
      <c r="E700" s="55">
        <v>2</v>
      </c>
      <c r="F700" s="54" t="s">
        <v>53</v>
      </c>
      <c r="G700" s="55">
        <v>0</v>
      </c>
      <c r="H700" s="55">
        <v>0</v>
      </c>
      <c r="I700" s="55">
        <f t="shared" si="60"/>
        <v>0</v>
      </c>
      <c r="J700" s="55">
        <f t="shared" si="61"/>
        <v>0</v>
      </c>
      <c r="K700" s="55">
        <f t="shared" si="62"/>
        <v>0</v>
      </c>
      <c r="L700" s="60">
        <f t="shared" si="63"/>
        <v>0</v>
      </c>
      <c r="M700" s="26"/>
    </row>
    <row r="701" spans="1:13" s="8" customFormat="1" ht="18" x14ac:dyDescent="0.15">
      <c r="A701" s="140"/>
      <c r="B701" s="140"/>
      <c r="C701" s="115" t="s">
        <v>728</v>
      </c>
      <c r="D701" s="116" t="s">
        <v>1721</v>
      </c>
      <c r="E701" s="55">
        <v>2</v>
      </c>
      <c r="F701" s="54" t="s">
        <v>53</v>
      </c>
      <c r="G701" s="55">
        <v>0</v>
      </c>
      <c r="H701" s="55">
        <v>0</v>
      </c>
      <c r="I701" s="55">
        <f t="shared" si="60"/>
        <v>0</v>
      </c>
      <c r="J701" s="55">
        <f t="shared" si="61"/>
        <v>0</v>
      </c>
      <c r="K701" s="55">
        <f t="shared" si="62"/>
        <v>0</v>
      </c>
      <c r="L701" s="60">
        <f t="shared" si="63"/>
        <v>0</v>
      </c>
      <c r="M701" s="26"/>
    </row>
    <row r="702" spans="1:13" s="8" customFormat="1" ht="18" x14ac:dyDescent="0.15">
      <c r="A702" s="140"/>
      <c r="B702" s="140"/>
      <c r="C702" s="115" t="s">
        <v>729</v>
      </c>
      <c r="D702" s="116" t="s">
        <v>1787</v>
      </c>
      <c r="E702" s="55">
        <v>3</v>
      </c>
      <c r="F702" s="54" t="s">
        <v>53</v>
      </c>
      <c r="G702" s="55">
        <v>0</v>
      </c>
      <c r="H702" s="55">
        <v>0</v>
      </c>
      <c r="I702" s="55">
        <f t="shared" si="60"/>
        <v>0</v>
      </c>
      <c r="J702" s="55">
        <f t="shared" si="61"/>
        <v>0</v>
      </c>
      <c r="K702" s="55">
        <f t="shared" si="62"/>
        <v>0</v>
      </c>
      <c r="L702" s="60">
        <f t="shared" si="63"/>
        <v>0</v>
      </c>
      <c r="M702" s="26"/>
    </row>
    <row r="703" spans="1:13" s="8" customFormat="1" ht="18" x14ac:dyDescent="0.15">
      <c r="A703" s="140"/>
      <c r="B703" s="140"/>
      <c r="C703" s="115" t="s">
        <v>730</v>
      </c>
      <c r="D703" s="116" t="s">
        <v>1788</v>
      </c>
      <c r="E703" s="55">
        <v>1</v>
      </c>
      <c r="F703" s="54" t="s">
        <v>53</v>
      </c>
      <c r="G703" s="55">
        <v>0</v>
      </c>
      <c r="H703" s="55">
        <v>0</v>
      </c>
      <c r="I703" s="55">
        <f t="shared" si="60"/>
        <v>0</v>
      </c>
      <c r="J703" s="55">
        <f t="shared" si="61"/>
        <v>0</v>
      </c>
      <c r="K703" s="55">
        <f t="shared" si="62"/>
        <v>0</v>
      </c>
      <c r="L703" s="60">
        <f t="shared" si="63"/>
        <v>0</v>
      </c>
      <c r="M703" s="21"/>
    </row>
    <row r="704" spans="1:13" s="8" customFormat="1" ht="18" x14ac:dyDescent="0.15">
      <c r="A704" s="140"/>
      <c r="B704" s="140"/>
      <c r="C704" s="115" t="s">
        <v>731</v>
      </c>
      <c r="D704" s="116" t="s">
        <v>1727</v>
      </c>
      <c r="E704" s="55">
        <v>8</v>
      </c>
      <c r="F704" s="54" t="s">
        <v>53</v>
      </c>
      <c r="G704" s="55">
        <v>0</v>
      </c>
      <c r="H704" s="55">
        <v>0</v>
      </c>
      <c r="I704" s="55">
        <f t="shared" si="60"/>
        <v>0</v>
      </c>
      <c r="J704" s="55">
        <f t="shared" si="61"/>
        <v>0</v>
      </c>
      <c r="K704" s="55">
        <f t="shared" si="62"/>
        <v>0</v>
      </c>
      <c r="L704" s="60">
        <f t="shared" si="63"/>
        <v>0</v>
      </c>
      <c r="M704" s="21"/>
    </row>
    <row r="705" spans="1:13" s="71" customFormat="1" ht="18" x14ac:dyDescent="0.15">
      <c r="A705" s="140"/>
      <c r="B705" s="140"/>
      <c r="C705" s="115" t="s">
        <v>732</v>
      </c>
      <c r="D705" s="116" t="s">
        <v>1789</v>
      </c>
      <c r="E705" s="55">
        <v>1</v>
      </c>
      <c r="F705" s="54" t="s">
        <v>53</v>
      </c>
      <c r="G705" s="55">
        <v>0</v>
      </c>
      <c r="H705" s="55">
        <v>0</v>
      </c>
      <c r="I705" s="55">
        <f t="shared" si="60"/>
        <v>0</v>
      </c>
      <c r="J705" s="55">
        <f t="shared" si="61"/>
        <v>0</v>
      </c>
      <c r="K705" s="55">
        <f t="shared" si="62"/>
        <v>0</v>
      </c>
      <c r="L705" s="60">
        <f t="shared" si="63"/>
        <v>0</v>
      </c>
      <c r="M705" s="22"/>
    </row>
    <row r="706" spans="1:13" s="8" customFormat="1" ht="18" x14ac:dyDescent="0.15">
      <c r="A706" s="140"/>
      <c r="B706" s="140"/>
      <c r="C706" s="115" t="s">
        <v>733</v>
      </c>
      <c r="D706" s="116" t="s">
        <v>1790</v>
      </c>
      <c r="E706" s="55">
        <v>8.8000000000000007</v>
      </c>
      <c r="F706" s="54" t="s">
        <v>12</v>
      </c>
      <c r="G706" s="55">
        <v>0</v>
      </c>
      <c r="H706" s="55">
        <v>0</v>
      </c>
      <c r="I706" s="55">
        <f t="shared" si="60"/>
        <v>0</v>
      </c>
      <c r="J706" s="55">
        <f t="shared" si="61"/>
        <v>0</v>
      </c>
      <c r="K706" s="55">
        <f t="shared" si="62"/>
        <v>0</v>
      </c>
      <c r="L706" s="60">
        <f t="shared" si="63"/>
        <v>0</v>
      </c>
      <c r="M706" s="26"/>
    </row>
    <row r="707" spans="1:13" s="8" customFormat="1" ht="18" x14ac:dyDescent="0.15">
      <c r="A707" s="140"/>
      <c r="B707" s="140"/>
      <c r="C707" s="115" t="s">
        <v>734</v>
      </c>
      <c r="D707" s="116" t="s">
        <v>1791</v>
      </c>
      <c r="E707" s="55">
        <v>8.8000000000000007</v>
      </c>
      <c r="F707" s="54" t="s">
        <v>12</v>
      </c>
      <c r="G707" s="55">
        <v>0</v>
      </c>
      <c r="H707" s="55">
        <v>0</v>
      </c>
      <c r="I707" s="55">
        <f t="shared" si="60"/>
        <v>0</v>
      </c>
      <c r="J707" s="55">
        <f t="shared" si="61"/>
        <v>0</v>
      </c>
      <c r="K707" s="55">
        <f t="shared" si="62"/>
        <v>0</v>
      </c>
      <c r="L707" s="60">
        <f t="shared" si="63"/>
        <v>0</v>
      </c>
      <c r="M707" s="26"/>
    </row>
    <row r="708" spans="1:13" s="8" customFormat="1" ht="9" x14ac:dyDescent="0.15">
      <c r="A708" s="140"/>
      <c r="B708" s="140"/>
      <c r="C708" s="115" t="s">
        <v>735</v>
      </c>
      <c r="D708" s="116" t="s">
        <v>1792</v>
      </c>
      <c r="E708" s="55">
        <v>1</v>
      </c>
      <c r="F708" s="54" t="s">
        <v>53</v>
      </c>
      <c r="G708" s="55">
        <v>0</v>
      </c>
      <c r="H708" s="55">
        <v>0</v>
      </c>
      <c r="I708" s="55">
        <f t="shared" si="60"/>
        <v>0</v>
      </c>
      <c r="J708" s="55">
        <f t="shared" si="61"/>
        <v>0</v>
      </c>
      <c r="K708" s="55">
        <f t="shared" si="62"/>
        <v>0</v>
      </c>
      <c r="L708" s="60">
        <f t="shared" si="63"/>
        <v>0</v>
      </c>
      <c r="M708" s="26"/>
    </row>
    <row r="709" spans="1:13" s="8" customFormat="1" ht="9" x14ac:dyDescent="0.15">
      <c r="A709" s="140"/>
      <c r="B709" s="140"/>
      <c r="C709" s="115" t="s">
        <v>736</v>
      </c>
      <c r="D709" s="116" t="s">
        <v>1793</v>
      </c>
      <c r="E709" s="55">
        <v>1</v>
      </c>
      <c r="F709" s="54" t="s">
        <v>53</v>
      </c>
      <c r="G709" s="55">
        <v>0</v>
      </c>
      <c r="H709" s="55">
        <v>0</v>
      </c>
      <c r="I709" s="55">
        <f t="shared" si="60"/>
        <v>0</v>
      </c>
      <c r="J709" s="55">
        <f t="shared" si="61"/>
        <v>0</v>
      </c>
      <c r="K709" s="55">
        <f t="shared" si="62"/>
        <v>0</v>
      </c>
      <c r="L709" s="60">
        <f t="shared" si="63"/>
        <v>0</v>
      </c>
      <c r="M709" s="21"/>
    </row>
    <row r="710" spans="1:13" s="8" customFormat="1" ht="18" x14ac:dyDescent="0.15">
      <c r="A710" s="140"/>
      <c r="B710" s="140"/>
      <c r="C710" s="115" t="s">
        <v>737</v>
      </c>
      <c r="D710" s="116" t="s">
        <v>1724</v>
      </c>
      <c r="E710" s="55">
        <v>216</v>
      </c>
      <c r="F710" s="54" t="s">
        <v>53</v>
      </c>
      <c r="G710" s="55">
        <v>0</v>
      </c>
      <c r="H710" s="55">
        <v>0</v>
      </c>
      <c r="I710" s="55">
        <f t="shared" si="60"/>
        <v>0</v>
      </c>
      <c r="J710" s="55">
        <f t="shared" si="61"/>
        <v>0</v>
      </c>
      <c r="K710" s="55">
        <f t="shared" si="62"/>
        <v>0</v>
      </c>
      <c r="L710" s="60">
        <f t="shared" si="63"/>
        <v>0</v>
      </c>
      <c r="M710" s="21"/>
    </row>
    <row r="711" spans="1:13" s="71" customFormat="1" ht="18" x14ac:dyDescent="0.15">
      <c r="A711" s="140"/>
      <c r="B711" s="140"/>
      <c r="C711" s="115" t="s">
        <v>738</v>
      </c>
      <c r="D711" s="116" t="s">
        <v>1723</v>
      </c>
      <c r="E711" s="55">
        <v>6</v>
      </c>
      <c r="F711" s="54" t="s">
        <v>53</v>
      </c>
      <c r="G711" s="55">
        <v>0</v>
      </c>
      <c r="H711" s="55">
        <v>0</v>
      </c>
      <c r="I711" s="55">
        <f t="shared" si="60"/>
        <v>0</v>
      </c>
      <c r="J711" s="55">
        <f t="shared" si="61"/>
        <v>0</v>
      </c>
      <c r="K711" s="55">
        <f t="shared" si="62"/>
        <v>0</v>
      </c>
      <c r="L711" s="60">
        <f t="shared" si="63"/>
        <v>0</v>
      </c>
      <c r="M711" s="22"/>
    </row>
    <row r="712" spans="1:13" s="8" customFormat="1" ht="18" x14ac:dyDescent="0.15">
      <c r="A712" s="140"/>
      <c r="B712" s="140"/>
      <c r="C712" s="115" t="s">
        <v>739</v>
      </c>
      <c r="D712" s="116" t="s">
        <v>1726</v>
      </c>
      <c r="E712" s="55">
        <v>150</v>
      </c>
      <c r="F712" s="54" t="s">
        <v>53</v>
      </c>
      <c r="G712" s="55">
        <v>0</v>
      </c>
      <c r="H712" s="55">
        <v>0</v>
      </c>
      <c r="I712" s="55">
        <f t="shared" si="60"/>
        <v>0</v>
      </c>
      <c r="J712" s="55">
        <f t="shared" si="61"/>
        <v>0</v>
      </c>
      <c r="K712" s="55">
        <f t="shared" si="62"/>
        <v>0</v>
      </c>
      <c r="L712" s="60">
        <f t="shared" si="63"/>
        <v>0</v>
      </c>
      <c r="M712" s="26"/>
    </row>
    <row r="713" spans="1:13" s="8" customFormat="1" ht="18" x14ac:dyDescent="0.15">
      <c r="A713" s="140"/>
      <c r="B713" s="140"/>
      <c r="C713" s="115" t="s">
        <v>740</v>
      </c>
      <c r="D713" s="116" t="s">
        <v>1794</v>
      </c>
      <c r="E713" s="55">
        <v>119</v>
      </c>
      <c r="F713" s="54" t="s">
        <v>53</v>
      </c>
      <c r="G713" s="55">
        <v>0</v>
      </c>
      <c r="H713" s="55">
        <v>0</v>
      </c>
      <c r="I713" s="55">
        <f t="shared" si="60"/>
        <v>0</v>
      </c>
      <c r="J713" s="55">
        <f t="shared" si="61"/>
        <v>0</v>
      </c>
      <c r="K713" s="55">
        <f t="shared" si="62"/>
        <v>0</v>
      </c>
      <c r="L713" s="60">
        <f t="shared" si="63"/>
        <v>0</v>
      </c>
      <c r="M713" s="26"/>
    </row>
    <row r="714" spans="1:13" s="8" customFormat="1" ht="18" x14ac:dyDescent="0.15">
      <c r="A714" s="140"/>
      <c r="B714" s="140"/>
      <c r="C714" s="115" t="s">
        <v>741</v>
      </c>
      <c r="D714" s="116" t="s">
        <v>1728</v>
      </c>
      <c r="E714" s="55">
        <v>137</v>
      </c>
      <c r="F714" s="54" t="s">
        <v>53</v>
      </c>
      <c r="G714" s="55">
        <v>0</v>
      </c>
      <c r="H714" s="55">
        <v>0</v>
      </c>
      <c r="I714" s="55">
        <f t="shared" si="60"/>
        <v>0</v>
      </c>
      <c r="J714" s="55">
        <f t="shared" si="61"/>
        <v>0</v>
      </c>
      <c r="K714" s="55">
        <f t="shared" si="62"/>
        <v>0</v>
      </c>
      <c r="L714" s="60">
        <f t="shared" si="63"/>
        <v>0</v>
      </c>
      <c r="M714" s="26"/>
    </row>
    <row r="715" spans="1:13" s="8" customFormat="1" ht="18" x14ac:dyDescent="0.15">
      <c r="A715" s="140"/>
      <c r="B715" s="140"/>
      <c r="C715" s="115" t="s">
        <v>742</v>
      </c>
      <c r="D715" s="116" t="s">
        <v>1179</v>
      </c>
      <c r="E715" s="55">
        <v>11</v>
      </c>
      <c r="F715" s="54" t="s">
        <v>53</v>
      </c>
      <c r="G715" s="55">
        <v>0</v>
      </c>
      <c r="H715" s="55">
        <v>0</v>
      </c>
      <c r="I715" s="55">
        <f t="shared" si="60"/>
        <v>0</v>
      </c>
      <c r="J715" s="55">
        <f t="shared" si="61"/>
        <v>0</v>
      </c>
      <c r="K715" s="55">
        <f t="shared" si="62"/>
        <v>0</v>
      </c>
      <c r="L715" s="60">
        <f t="shared" si="63"/>
        <v>0</v>
      </c>
      <c r="M715" s="26"/>
    </row>
    <row r="716" spans="1:13" s="8" customFormat="1" ht="18" x14ac:dyDescent="0.15">
      <c r="A716" s="140"/>
      <c r="B716" s="140"/>
      <c r="C716" s="115" t="s">
        <v>743</v>
      </c>
      <c r="D716" s="116" t="s">
        <v>1734</v>
      </c>
      <c r="E716" s="55">
        <v>116.4</v>
      </c>
      <c r="F716" s="54" t="s">
        <v>12</v>
      </c>
      <c r="G716" s="55">
        <v>0</v>
      </c>
      <c r="H716" s="55">
        <v>0</v>
      </c>
      <c r="I716" s="55">
        <f t="shared" si="60"/>
        <v>0</v>
      </c>
      <c r="J716" s="55">
        <f t="shared" si="61"/>
        <v>0</v>
      </c>
      <c r="K716" s="55">
        <f t="shared" si="62"/>
        <v>0</v>
      </c>
      <c r="L716" s="60">
        <f t="shared" si="63"/>
        <v>0</v>
      </c>
      <c r="M716" s="26"/>
    </row>
    <row r="717" spans="1:13" s="8" customFormat="1" ht="9" x14ac:dyDescent="0.15">
      <c r="A717" s="140"/>
      <c r="B717" s="140"/>
      <c r="C717" s="68" t="s">
        <v>744</v>
      </c>
      <c r="D717" s="161" t="s">
        <v>1795</v>
      </c>
      <c r="E717" s="55"/>
      <c r="F717" s="54"/>
      <c r="G717" s="55"/>
      <c r="H717" s="55"/>
      <c r="I717" s="55"/>
      <c r="J717" s="55"/>
      <c r="K717" s="55"/>
      <c r="L717" s="60"/>
      <c r="M717" s="22"/>
    </row>
    <row r="718" spans="1:13" s="8" customFormat="1" ht="18" x14ac:dyDescent="0.15">
      <c r="A718" s="140"/>
      <c r="B718" s="140"/>
      <c r="C718" s="115" t="s">
        <v>745</v>
      </c>
      <c r="D718" s="116" t="s">
        <v>1718</v>
      </c>
      <c r="E718" s="55">
        <v>28.2</v>
      </c>
      <c r="F718" s="54" t="s">
        <v>12</v>
      </c>
      <c r="G718" s="55">
        <v>0</v>
      </c>
      <c r="H718" s="55">
        <v>0</v>
      </c>
      <c r="I718" s="55">
        <f t="shared" ref="I718:I780" si="64">G718+H718</f>
        <v>0</v>
      </c>
      <c r="J718" s="55">
        <f t="shared" ref="J718:J780" si="65">TRUNC(E718*G718,2)</f>
        <v>0</v>
      </c>
      <c r="K718" s="55">
        <f t="shared" ref="K718:K780" si="66">TRUNC(E718*H718,2)</f>
        <v>0</v>
      </c>
      <c r="L718" s="60">
        <f t="shared" ref="L718:L780" si="67">TRUNC(J718+K718,2)</f>
        <v>0</v>
      </c>
      <c r="M718" s="21"/>
    </row>
    <row r="719" spans="1:13" s="8" customFormat="1" ht="18" x14ac:dyDescent="0.15">
      <c r="A719" s="140"/>
      <c r="B719" s="140"/>
      <c r="C719" s="115" t="s">
        <v>746</v>
      </c>
      <c r="D719" s="116" t="s">
        <v>1719</v>
      </c>
      <c r="E719" s="55">
        <v>28.2</v>
      </c>
      <c r="F719" s="54" t="s">
        <v>12</v>
      </c>
      <c r="G719" s="55">
        <v>0</v>
      </c>
      <c r="H719" s="55">
        <v>0</v>
      </c>
      <c r="I719" s="55">
        <f t="shared" si="64"/>
        <v>0</v>
      </c>
      <c r="J719" s="55">
        <f t="shared" si="65"/>
        <v>0</v>
      </c>
      <c r="K719" s="55">
        <f t="shared" si="66"/>
        <v>0</v>
      </c>
      <c r="L719" s="60">
        <f t="shared" si="67"/>
        <v>0</v>
      </c>
      <c r="M719" s="21"/>
    </row>
    <row r="720" spans="1:13" s="71" customFormat="1" ht="18" x14ac:dyDescent="0.15">
      <c r="A720" s="140"/>
      <c r="B720" s="140"/>
      <c r="C720" s="115" t="s">
        <v>747</v>
      </c>
      <c r="D720" s="116" t="s">
        <v>1720</v>
      </c>
      <c r="E720" s="55">
        <v>3</v>
      </c>
      <c r="F720" s="54" t="s">
        <v>53</v>
      </c>
      <c r="G720" s="55">
        <v>0</v>
      </c>
      <c r="H720" s="55">
        <v>0</v>
      </c>
      <c r="I720" s="55">
        <f t="shared" si="64"/>
        <v>0</v>
      </c>
      <c r="J720" s="55">
        <f t="shared" si="65"/>
        <v>0</v>
      </c>
      <c r="K720" s="55">
        <f t="shared" si="66"/>
        <v>0</v>
      </c>
      <c r="L720" s="60">
        <f t="shared" si="67"/>
        <v>0</v>
      </c>
      <c r="M720" s="22"/>
    </row>
    <row r="721" spans="1:13" s="8" customFormat="1" ht="18" x14ac:dyDescent="0.15">
      <c r="A721" s="140"/>
      <c r="B721" s="140"/>
      <c r="C721" s="115" t="s">
        <v>748</v>
      </c>
      <c r="D721" s="116" t="s">
        <v>1727</v>
      </c>
      <c r="E721" s="55">
        <v>2</v>
      </c>
      <c r="F721" s="54" t="s">
        <v>53</v>
      </c>
      <c r="G721" s="55">
        <v>0</v>
      </c>
      <c r="H721" s="55">
        <v>0</v>
      </c>
      <c r="I721" s="55">
        <f t="shared" si="64"/>
        <v>0</v>
      </c>
      <c r="J721" s="55">
        <f t="shared" si="65"/>
        <v>0</v>
      </c>
      <c r="K721" s="55">
        <f t="shared" si="66"/>
        <v>0</v>
      </c>
      <c r="L721" s="60">
        <f t="shared" si="67"/>
        <v>0</v>
      </c>
      <c r="M721" s="26"/>
    </row>
    <row r="722" spans="1:13" s="8" customFormat="1" ht="18" x14ac:dyDescent="0.15">
      <c r="A722" s="140"/>
      <c r="B722" s="140"/>
      <c r="C722" s="115" t="s">
        <v>749</v>
      </c>
      <c r="D722" s="116" t="s">
        <v>1724</v>
      </c>
      <c r="E722" s="55">
        <v>44</v>
      </c>
      <c r="F722" s="54" t="s">
        <v>53</v>
      </c>
      <c r="G722" s="55">
        <v>0</v>
      </c>
      <c r="H722" s="55">
        <v>0</v>
      </c>
      <c r="I722" s="55">
        <f t="shared" si="64"/>
        <v>0</v>
      </c>
      <c r="J722" s="55">
        <f t="shared" si="65"/>
        <v>0</v>
      </c>
      <c r="K722" s="55">
        <f t="shared" si="66"/>
        <v>0</v>
      </c>
      <c r="L722" s="60">
        <f t="shared" si="67"/>
        <v>0</v>
      </c>
      <c r="M722" s="26"/>
    </row>
    <row r="723" spans="1:13" s="8" customFormat="1" ht="18" x14ac:dyDescent="0.15">
      <c r="A723" s="140"/>
      <c r="B723" s="140"/>
      <c r="C723" s="115" t="s">
        <v>750</v>
      </c>
      <c r="D723" s="116" t="s">
        <v>1796</v>
      </c>
      <c r="E723" s="55">
        <v>16</v>
      </c>
      <c r="F723" s="54" t="s">
        <v>53</v>
      </c>
      <c r="G723" s="55">
        <v>0</v>
      </c>
      <c r="H723" s="55">
        <v>0</v>
      </c>
      <c r="I723" s="55">
        <f t="shared" si="64"/>
        <v>0</v>
      </c>
      <c r="J723" s="55">
        <f t="shared" si="65"/>
        <v>0</v>
      </c>
      <c r="K723" s="55">
        <f t="shared" si="66"/>
        <v>0</v>
      </c>
      <c r="L723" s="60">
        <f t="shared" si="67"/>
        <v>0</v>
      </c>
      <c r="M723" s="26"/>
    </row>
    <row r="724" spans="1:13" s="8" customFormat="1" ht="18" x14ac:dyDescent="0.15">
      <c r="A724" s="140"/>
      <c r="B724" s="140"/>
      <c r="C724" s="115" t="s">
        <v>751</v>
      </c>
      <c r="D724" s="116" t="s">
        <v>1797</v>
      </c>
      <c r="E724" s="55">
        <v>10</v>
      </c>
      <c r="F724" s="54" t="s">
        <v>53</v>
      </c>
      <c r="G724" s="55">
        <v>0</v>
      </c>
      <c r="H724" s="55">
        <v>0</v>
      </c>
      <c r="I724" s="55">
        <f t="shared" si="64"/>
        <v>0</v>
      </c>
      <c r="J724" s="55">
        <f t="shared" si="65"/>
        <v>0</v>
      </c>
      <c r="K724" s="55">
        <f t="shared" si="66"/>
        <v>0</v>
      </c>
      <c r="L724" s="60">
        <f t="shared" si="67"/>
        <v>0</v>
      </c>
      <c r="M724" s="26"/>
    </row>
    <row r="725" spans="1:13" s="8" customFormat="1" ht="18" x14ac:dyDescent="0.15">
      <c r="A725" s="140"/>
      <c r="B725" s="140"/>
      <c r="C725" s="115" t="s">
        <v>752</v>
      </c>
      <c r="D725" s="116" t="s">
        <v>1726</v>
      </c>
      <c r="E725" s="55">
        <v>35</v>
      </c>
      <c r="F725" s="54" t="s">
        <v>53</v>
      </c>
      <c r="G725" s="55">
        <v>0</v>
      </c>
      <c r="H725" s="55">
        <v>0</v>
      </c>
      <c r="I725" s="55">
        <f t="shared" si="64"/>
        <v>0</v>
      </c>
      <c r="J725" s="55">
        <f t="shared" si="65"/>
        <v>0</v>
      </c>
      <c r="K725" s="55">
        <f t="shared" si="66"/>
        <v>0</v>
      </c>
      <c r="L725" s="60">
        <f t="shared" si="67"/>
        <v>0</v>
      </c>
      <c r="M725" s="21"/>
    </row>
    <row r="726" spans="1:13" s="8" customFormat="1" ht="18" x14ac:dyDescent="0.15">
      <c r="A726" s="140"/>
      <c r="B726" s="140"/>
      <c r="C726" s="115" t="s">
        <v>753</v>
      </c>
      <c r="D726" s="116" t="s">
        <v>1798</v>
      </c>
      <c r="E726" s="55">
        <v>19.100000000000001</v>
      </c>
      <c r="F726" s="54" t="s">
        <v>12</v>
      </c>
      <c r="G726" s="55">
        <v>0</v>
      </c>
      <c r="H726" s="55">
        <v>0</v>
      </c>
      <c r="I726" s="55">
        <f t="shared" si="64"/>
        <v>0</v>
      </c>
      <c r="J726" s="55">
        <f t="shared" si="65"/>
        <v>0</v>
      </c>
      <c r="K726" s="55">
        <f t="shared" si="66"/>
        <v>0</v>
      </c>
      <c r="L726" s="60">
        <f t="shared" si="67"/>
        <v>0</v>
      </c>
      <c r="M726" s="21"/>
    </row>
    <row r="727" spans="1:13" s="71" customFormat="1" ht="18" x14ac:dyDescent="0.15">
      <c r="A727" s="140"/>
      <c r="B727" s="140"/>
      <c r="C727" s="115" t="s">
        <v>754</v>
      </c>
      <c r="D727" s="116" t="s">
        <v>1799</v>
      </c>
      <c r="E727" s="55">
        <v>19.100000000000001</v>
      </c>
      <c r="F727" s="54" t="s">
        <v>12</v>
      </c>
      <c r="G727" s="55">
        <v>0</v>
      </c>
      <c r="H727" s="55">
        <v>0</v>
      </c>
      <c r="I727" s="55">
        <f t="shared" si="64"/>
        <v>0</v>
      </c>
      <c r="J727" s="55">
        <f t="shared" si="65"/>
        <v>0</v>
      </c>
      <c r="K727" s="55">
        <f t="shared" si="66"/>
        <v>0</v>
      </c>
      <c r="L727" s="60">
        <f t="shared" si="67"/>
        <v>0</v>
      </c>
      <c r="M727" s="22"/>
    </row>
    <row r="728" spans="1:13" s="8" customFormat="1" ht="18" x14ac:dyDescent="0.15">
      <c r="A728" s="140"/>
      <c r="B728" s="140"/>
      <c r="C728" s="115" t="s">
        <v>755</v>
      </c>
      <c r="D728" s="116" t="s">
        <v>1800</v>
      </c>
      <c r="E728" s="55">
        <v>1</v>
      </c>
      <c r="F728" s="54" t="s">
        <v>53</v>
      </c>
      <c r="G728" s="55">
        <v>0</v>
      </c>
      <c r="H728" s="55">
        <v>0</v>
      </c>
      <c r="I728" s="55">
        <f t="shared" si="64"/>
        <v>0</v>
      </c>
      <c r="J728" s="55">
        <f t="shared" si="65"/>
        <v>0</v>
      </c>
      <c r="K728" s="55">
        <f t="shared" si="66"/>
        <v>0</v>
      </c>
      <c r="L728" s="60">
        <f t="shared" si="67"/>
        <v>0</v>
      </c>
      <c r="M728" s="26"/>
    </row>
    <row r="729" spans="1:13" s="8" customFormat="1" ht="18" x14ac:dyDescent="0.15">
      <c r="A729" s="140"/>
      <c r="B729" s="140"/>
      <c r="C729" s="115" t="s">
        <v>756</v>
      </c>
      <c r="D729" s="116" t="s">
        <v>1801</v>
      </c>
      <c r="E729" s="55">
        <v>1</v>
      </c>
      <c r="F729" s="54" t="s">
        <v>53</v>
      </c>
      <c r="G729" s="55">
        <v>0</v>
      </c>
      <c r="H729" s="55">
        <v>0</v>
      </c>
      <c r="I729" s="55">
        <f t="shared" si="64"/>
        <v>0</v>
      </c>
      <c r="J729" s="55">
        <f t="shared" si="65"/>
        <v>0</v>
      </c>
      <c r="K729" s="55">
        <f t="shared" si="66"/>
        <v>0</v>
      </c>
      <c r="L729" s="60">
        <f t="shared" si="67"/>
        <v>0</v>
      </c>
      <c r="M729" s="26"/>
    </row>
    <row r="730" spans="1:13" s="8" customFormat="1" ht="18" x14ac:dyDescent="0.15">
      <c r="A730" s="140"/>
      <c r="B730" s="140"/>
      <c r="C730" s="115" t="s">
        <v>757</v>
      </c>
      <c r="D730" s="116" t="s">
        <v>1728</v>
      </c>
      <c r="E730" s="55">
        <v>4</v>
      </c>
      <c r="F730" s="54" t="s">
        <v>53</v>
      </c>
      <c r="G730" s="55">
        <v>0</v>
      </c>
      <c r="H730" s="55">
        <v>0</v>
      </c>
      <c r="I730" s="55">
        <f t="shared" si="64"/>
        <v>0</v>
      </c>
      <c r="J730" s="55">
        <f t="shared" si="65"/>
        <v>0</v>
      </c>
      <c r="K730" s="55">
        <f t="shared" si="66"/>
        <v>0</v>
      </c>
      <c r="L730" s="60">
        <f t="shared" si="67"/>
        <v>0</v>
      </c>
      <c r="M730" s="26"/>
    </row>
    <row r="731" spans="1:13" s="2" customFormat="1" ht="18" x14ac:dyDescent="0.15">
      <c r="A731" s="140"/>
      <c r="B731" s="140"/>
      <c r="C731" s="115" t="s">
        <v>758</v>
      </c>
      <c r="D731" s="116" t="s">
        <v>1734</v>
      </c>
      <c r="E731" s="55">
        <v>28.38</v>
      </c>
      <c r="F731" s="54" t="s">
        <v>12</v>
      </c>
      <c r="G731" s="55">
        <v>0</v>
      </c>
      <c r="H731" s="55">
        <v>0</v>
      </c>
      <c r="I731" s="55">
        <f t="shared" si="64"/>
        <v>0</v>
      </c>
      <c r="J731" s="55">
        <f t="shared" si="65"/>
        <v>0</v>
      </c>
      <c r="K731" s="55">
        <f t="shared" si="66"/>
        <v>0</v>
      </c>
      <c r="L731" s="60">
        <f t="shared" si="67"/>
        <v>0</v>
      </c>
      <c r="M731" s="27"/>
    </row>
    <row r="732" spans="1:13" s="1" customFormat="1" ht="9" x14ac:dyDescent="0.15">
      <c r="A732" s="140"/>
      <c r="B732" s="140"/>
      <c r="C732" s="68" t="s">
        <v>759</v>
      </c>
      <c r="D732" s="161" t="s">
        <v>1802</v>
      </c>
      <c r="E732" s="55"/>
      <c r="F732" s="54"/>
      <c r="G732" s="55"/>
      <c r="H732" s="55"/>
      <c r="I732" s="55"/>
      <c r="J732" s="55"/>
      <c r="K732" s="55"/>
      <c r="L732" s="60"/>
      <c r="M732" s="27"/>
    </row>
    <row r="733" spans="1:13" s="8" customFormat="1" ht="9" x14ac:dyDescent="0.15">
      <c r="A733" s="140"/>
      <c r="B733" s="140"/>
      <c r="C733" s="115" t="s">
        <v>760</v>
      </c>
      <c r="D733" s="116" t="s">
        <v>1729</v>
      </c>
      <c r="E733" s="55">
        <v>619.4</v>
      </c>
      <c r="F733" s="54" t="s">
        <v>12</v>
      </c>
      <c r="G733" s="55">
        <v>0</v>
      </c>
      <c r="H733" s="55">
        <v>0</v>
      </c>
      <c r="I733" s="55">
        <f t="shared" si="64"/>
        <v>0</v>
      </c>
      <c r="J733" s="55">
        <f t="shared" si="65"/>
        <v>0</v>
      </c>
      <c r="K733" s="55">
        <f t="shared" si="66"/>
        <v>0</v>
      </c>
      <c r="L733" s="60">
        <f t="shared" si="67"/>
        <v>0</v>
      </c>
      <c r="M733" s="21"/>
    </row>
    <row r="734" spans="1:13" s="8" customFormat="1" ht="18" x14ac:dyDescent="0.15">
      <c r="A734" s="140"/>
      <c r="B734" s="140"/>
      <c r="C734" s="115" t="s">
        <v>761</v>
      </c>
      <c r="D734" s="116" t="s">
        <v>1730</v>
      </c>
      <c r="E734" s="55">
        <v>813</v>
      </c>
      <c r="F734" s="54" t="s">
        <v>53</v>
      </c>
      <c r="G734" s="55">
        <v>0</v>
      </c>
      <c r="H734" s="55">
        <v>0</v>
      </c>
      <c r="I734" s="55">
        <f t="shared" si="64"/>
        <v>0</v>
      </c>
      <c r="J734" s="55">
        <f t="shared" si="65"/>
        <v>0</v>
      </c>
      <c r="K734" s="55">
        <f t="shared" si="66"/>
        <v>0</v>
      </c>
      <c r="L734" s="60">
        <f t="shared" si="67"/>
        <v>0</v>
      </c>
      <c r="M734" s="21"/>
    </row>
    <row r="735" spans="1:13" s="71" customFormat="1" ht="9" x14ac:dyDescent="0.15">
      <c r="A735" s="140"/>
      <c r="B735" s="140"/>
      <c r="C735" s="115" t="s">
        <v>762</v>
      </c>
      <c r="D735" s="116" t="s">
        <v>1803</v>
      </c>
      <c r="E735" s="55">
        <v>517</v>
      </c>
      <c r="F735" s="54" t="s">
        <v>53</v>
      </c>
      <c r="G735" s="55">
        <v>0</v>
      </c>
      <c r="H735" s="55">
        <v>0</v>
      </c>
      <c r="I735" s="55">
        <f t="shared" si="64"/>
        <v>0</v>
      </c>
      <c r="J735" s="55">
        <f t="shared" si="65"/>
        <v>0</v>
      </c>
      <c r="K735" s="55">
        <f t="shared" si="66"/>
        <v>0</v>
      </c>
      <c r="L735" s="60">
        <f t="shared" si="67"/>
        <v>0</v>
      </c>
      <c r="M735" s="22"/>
    </row>
    <row r="736" spans="1:13" s="1" customFormat="1" ht="18" x14ac:dyDescent="0.15">
      <c r="A736" s="140"/>
      <c r="B736" s="140"/>
      <c r="C736" s="115" t="s">
        <v>763</v>
      </c>
      <c r="D736" s="116" t="s">
        <v>1804</v>
      </c>
      <c r="E736" s="55">
        <v>10</v>
      </c>
      <c r="F736" s="54" t="s">
        <v>53</v>
      </c>
      <c r="G736" s="55">
        <v>0</v>
      </c>
      <c r="H736" s="55">
        <v>0</v>
      </c>
      <c r="I736" s="55">
        <f t="shared" si="64"/>
        <v>0</v>
      </c>
      <c r="J736" s="55">
        <f t="shared" si="65"/>
        <v>0</v>
      </c>
      <c r="K736" s="55">
        <f t="shared" si="66"/>
        <v>0</v>
      </c>
      <c r="L736" s="60">
        <f t="shared" si="67"/>
        <v>0</v>
      </c>
      <c r="M736" s="27"/>
    </row>
    <row r="737" spans="1:13" s="2" customFormat="1" ht="18" x14ac:dyDescent="0.15">
      <c r="A737" s="140"/>
      <c r="B737" s="140"/>
      <c r="C737" s="115" t="s">
        <v>764</v>
      </c>
      <c r="D737" s="116" t="s">
        <v>1732</v>
      </c>
      <c r="E737" s="55">
        <v>18</v>
      </c>
      <c r="F737" s="54" t="s">
        <v>53</v>
      </c>
      <c r="G737" s="55">
        <v>0</v>
      </c>
      <c r="H737" s="55">
        <v>0</v>
      </c>
      <c r="I737" s="55">
        <f t="shared" si="64"/>
        <v>0</v>
      </c>
      <c r="J737" s="55">
        <f t="shared" si="65"/>
        <v>0</v>
      </c>
      <c r="K737" s="55">
        <f t="shared" si="66"/>
        <v>0</v>
      </c>
      <c r="L737" s="60">
        <f t="shared" si="67"/>
        <v>0</v>
      </c>
      <c r="M737" s="27"/>
    </row>
    <row r="738" spans="1:13" s="1" customFormat="1" ht="9" x14ac:dyDescent="0.15">
      <c r="A738" s="140"/>
      <c r="B738" s="140"/>
      <c r="C738" s="115" t="s">
        <v>765</v>
      </c>
      <c r="D738" s="116" t="s">
        <v>1733</v>
      </c>
      <c r="E738" s="55">
        <v>19</v>
      </c>
      <c r="F738" s="54" t="s">
        <v>53</v>
      </c>
      <c r="G738" s="55">
        <v>0</v>
      </c>
      <c r="H738" s="55">
        <v>0</v>
      </c>
      <c r="I738" s="55">
        <f t="shared" si="64"/>
        <v>0</v>
      </c>
      <c r="J738" s="55">
        <f t="shared" si="65"/>
        <v>0</v>
      </c>
      <c r="K738" s="55">
        <f t="shared" si="66"/>
        <v>0</v>
      </c>
      <c r="L738" s="60">
        <f t="shared" si="67"/>
        <v>0</v>
      </c>
      <c r="M738" s="27"/>
    </row>
    <row r="739" spans="1:13" s="8" customFormat="1" ht="18" x14ac:dyDescent="0.15">
      <c r="A739" s="140"/>
      <c r="B739" s="140"/>
      <c r="C739" s="115" t="s">
        <v>766</v>
      </c>
      <c r="D739" s="116" t="s">
        <v>1728</v>
      </c>
      <c r="E739" s="55">
        <v>84</v>
      </c>
      <c r="F739" s="54" t="s">
        <v>53</v>
      </c>
      <c r="G739" s="55">
        <v>0</v>
      </c>
      <c r="H739" s="55">
        <v>0</v>
      </c>
      <c r="I739" s="55">
        <f t="shared" si="64"/>
        <v>0</v>
      </c>
      <c r="J739" s="55">
        <f t="shared" si="65"/>
        <v>0</v>
      </c>
      <c r="K739" s="55">
        <f t="shared" si="66"/>
        <v>0</v>
      </c>
      <c r="L739" s="60">
        <f t="shared" si="67"/>
        <v>0</v>
      </c>
      <c r="M739" s="21"/>
    </row>
    <row r="740" spans="1:13" s="8" customFormat="1" ht="18" x14ac:dyDescent="0.15">
      <c r="A740" s="140"/>
      <c r="B740" s="140"/>
      <c r="C740" s="115" t="s">
        <v>767</v>
      </c>
      <c r="D740" s="116" t="s">
        <v>1179</v>
      </c>
      <c r="E740" s="55">
        <v>7</v>
      </c>
      <c r="F740" s="54" t="s">
        <v>53</v>
      </c>
      <c r="G740" s="55">
        <v>0</v>
      </c>
      <c r="H740" s="55">
        <v>0</v>
      </c>
      <c r="I740" s="55">
        <f t="shared" si="64"/>
        <v>0</v>
      </c>
      <c r="J740" s="55">
        <f t="shared" si="65"/>
        <v>0</v>
      </c>
      <c r="K740" s="55">
        <f t="shared" si="66"/>
        <v>0</v>
      </c>
      <c r="L740" s="60">
        <f t="shared" si="67"/>
        <v>0</v>
      </c>
      <c r="M740" s="21"/>
    </row>
    <row r="741" spans="1:13" s="71" customFormat="1" ht="18" x14ac:dyDescent="0.15">
      <c r="A741" s="140"/>
      <c r="B741" s="140"/>
      <c r="C741" s="115" t="s">
        <v>768</v>
      </c>
      <c r="D741" s="116" t="s">
        <v>1805</v>
      </c>
      <c r="E741" s="55">
        <v>371.64</v>
      </c>
      <c r="F741" s="54" t="s">
        <v>12</v>
      </c>
      <c r="G741" s="55">
        <v>0</v>
      </c>
      <c r="H741" s="55">
        <v>0</v>
      </c>
      <c r="I741" s="55">
        <f t="shared" si="64"/>
        <v>0</v>
      </c>
      <c r="J741" s="55">
        <f t="shared" si="65"/>
        <v>0</v>
      </c>
      <c r="K741" s="55">
        <f t="shared" si="66"/>
        <v>0</v>
      </c>
      <c r="L741" s="60">
        <f t="shared" si="67"/>
        <v>0</v>
      </c>
      <c r="M741" s="22"/>
    </row>
    <row r="742" spans="1:13" s="1" customFormat="1" ht="9" x14ac:dyDescent="0.15">
      <c r="A742" s="140"/>
      <c r="B742" s="140"/>
      <c r="C742" s="68" t="s">
        <v>769</v>
      </c>
      <c r="D742" s="161" t="s">
        <v>1485</v>
      </c>
      <c r="E742" s="55"/>
      <c r="F742" s="54"/>
      <c r="G742" s="55"/>
      <c r="H742" s="55"/>
      <c r="I742" s="55"/>
      <c r="J742" s="55"/>
      <c r="K742" s="55"/>
      <c r="L742" s="60"/>
      <c r="M742" s="27"/>
    </row>
    <row r="743" spans="1:13" s="1" customFormat="1" ht="18" x14ac:dyDescent="0.15">
      <c r="A743" s="140"/>
      <c r="B743" s="140"/>
      <c r="C743" s="115" t="s">
        <v>770</v>
      </c>
      <c r="D743" s="116" t="s">
        <v>1806</v>
      </c>
      <c r="E743" s="55">
        <v>1451.3</v>
      </c>
      <c r="F743" s="54" t="s">
        <v>12</v>
      </c>
      <c r="G743" s="55">
        <v>0</v>
      </c>
      <c r="H743" s="55">
        <v>0</v>
      </c>
      <c r="I743" s="55">
        <f t="shared" si="64"/>
        <v>0</v>
      </c>
      <c r="J743" s="55">
        <f t="shared" si="65"/>
        <v>0</v>
      </c>
      <c r="K743" s="55">
        <f t="shared" si="66"/>
        <v>0</v>
      </c>
      <c r="L743" s="60">
        <f t="shared" si="67"/>
        <v>0</v>
      </c>
      <c r="M743" s="27"/>
    </row>
    <row r="744" spans="1:13" s="8" customFormat="1" ht="18" x14ac:dyDescent="0.15">
      <c r="A744" s="140"/>
      <c r="B744" s="140"/>
      <c r="C744" s="115" t="s">
        <v>771</v>
      </c>
      <c r="D744" s="116" t="s">
        <v>1486</v>
      </c>
      <c r="E744" s="55">
        <v>7798.9</v>
      </c>
      <c r="F744" s="54" t="s">
        <v>12</v>
      </c>
      <c r="G744" s="55">
        <v>0</v>
      </c>
      <c r="H744" s="55">
        <v>0</v>
      </c>
      <c r="I744" s="55">
        <f t="shared" si="64"/>
        <v>0</v>
      </c>
      <c r="J744" s="55">
        <f t="shared" si="65"/>
        <v>0</v>
      </c>
      <c r="K744" s="55">
        <f t="shared" si="66"/>
        <v>0</v>
      </c>
      <c r="L744" s="60">
        <f t="shared" si="67"/>
        <v>0</v>
      </c>
      <c r="M744" s="26"/>
    </row>
    <row r="745" spans="1:13" s="1" customFormat="1" ht="18" x14ac:dyDescent="0.15">
      <c r="A745" s="140"/>
      <c r="B745" s="140"/>
      <c r="C745" s="115" t="s">
        <v>772</v>
      </c>
      <c r="D745" s="116" t="s">
        <v>1807</v>
      </c>
      <c r="E745" s="55">
        <v>888.8</v>
      </c>
      <c r="F745" s="54" t="s">
        <v>12</v>
      </c>
      <c r="G745" s="55">
        <v>0</v>
      </c>
      <c r="H745" s="55">
        <v>0</v>
      </c>
      <c r="I745" s="55">
        <f t="shared" si="64"/>
        <v>0</v>
      </c>
      <c r="J745" s="55">
        <f t="shared" si="65"/>
        <v>0</v>
      </c>
      <c r="K745" s="55">
        <f t="shared" si="66"/>
        <v>0</v>
      </c>
      <c r="L745" s="60">
        <f t="shared" si="67"/>
        <v>0</v>
      </c>
      <c r="M745" s="9"/>
    </row>
    <row r="746" spans="1:13" s="1" customFormat="1" ht="18" x14ac:dyDescent="0.15">
      <c r="A746" s="140"/>
      <c r="B746" s="140"/>
      <c r="C746" s="115" t="s">
        <v>773</v>
      </c>
      <c r="D746" s="116" t="s">
        <v>1808</v>
      </c>
      <c r="E746" s="55">
        <v>783.2</v>
      </c>
      <c r="F746" s="54" t="s">
        <v>12</v>
      </c>
      <c r="G746" s="55">
        <v>0</v>
      </c>
      <c r="H746" s="55">
        <v>0</v>
      </c>
      <c r="I746" s="55">
        <f t="shared" si="64"/>
        <v>0</v>
      </c>
      <c r="J746" s="55">
        <f t="shared" si="65"/>
        <v>0</v>
      </c>
      <c r="K746" s="55">
        <f t="shared" si="66"/>
        <v>0</v>
      </c>
      <c r="L746" s="60">
        <f t="shared" si="67"/>
        <v>0</v>
      </c>
      <c r="M746" s="27"/>
    </row>
    <row r="747" spans="1:13" s="1" customFormat="1" ht="18" x14ac:dyDescent="0.15">
      <c r="A747" s="140"/>
      <c r="B747" s="140"/>
      <c r="C747" s="115" t="s">
        <v>774</v>
      </c>
      <c r="D747" s="116" t="s">
        <v>1809</v>
      </c>
      <c r="E747" s="55">
        <v>629.79999999999995</v>
      </c>
      <c r="F747" s="54" t="s">
        <v>12</v>
      </c>
      <c r="G747" s="55">
        <v>0</v>
      </c>
      <c r="H747" s="55">
        <v>0</v>
      </c>
      <c r="I747" s="55">
        <f t="shared" si="64"/>
        <v>0</v>
      </c>
      <c r="J747" s="55">
        <f t="shared" si="65"/>
        <v>0</v>
      </c>
      <c r="K747" s="55">
        <f t="shared" si="66"/>
        <v>0</v>
      </c>
      <c r="L747" s="60">
        <f t="shared" si="67"/>
        <v>0</v>
      </c>
      <c r="M747" s="27"/>
    </row>
    <row r="748" spans="1:13" s="1" customFormat="1" ht="18" x14ac:dyDescent="0.15">
      <c r="A748" s="140"/>
      <c r="B748" s="140"/>
      <c r="C748" s="115" t="s">
        <v>775</v>
      </c>
      <c r="D748" s="116" t="s">
        <v>1810</v>
      </c>
      <c r="E748" s="55">
        <v>429.5</v>
      </c>
      <c r="F748" s="54" t="s">
        <v>12</v>
      </c>
      <c r="G748" s="55">
        <v>0</v>
      </c>
      <c r="H748" s="55">
        <v>0</v>
      </c>
      <c r="I748" s="55">
        <f t="shared" si="64"/>
        <v>0</v>
      </c>
      <c r="J748" s="55">
        <f t="shared" si="65"/>
        <v>0</v>
      </c>
      <c r="K748" s="55">
        <f t="shared" si="66"/>
        <v>0</v>
      </c>
      <c r="L748" s="60">
        <f t="shared" si="67"/>
        <v>0</v>
      </c>
      <c r="M748" s="27"/>
    </row>
    <row r="749" spans="1:13" s="1" customFormat="1" ht="27" x14ac:dyDescent="0.15">
      <c r="A749" s="140"/>
      <c r="B749" s="140"/>
      <c r="C749" s="115" t="s">
        <v>776</v>
      </c>
      <c r="D749" s="116" t="s">
        <v>1811</v>
      </c>
      <c r="E749" s="55">
        <v>584.1</v>
      </c>
      <c r="F749" s="54" t="s">
        <v>12</v>
      </c>
      <c r="G749" s="55">
        <v>0</v>
      </c>
      <c r="H749" s="55">
        <v>0</v>
      </c>
      <c r="I749" s="55">
        <f t="shared" si="64"/>
        <v>0</v>
      </c>
      <c r="J749" s="55">
        <f t="shared" si="65"/>
        <v>0</v>
      </c>
      <c r="K749" s="55">
        <f t="shared" si="66"/>
        <v>0</v>
      </c>
      <c r="L749" s="60">
        <f t="shared" si="67"/>
        <v>0</v>
      </c>
      <c r="M749" s="21"/>
    </row>
    <row r="750" spans="1:13" s="1" customFormat="1" ht="27" x14ac:dyDescent="0.15">
      <c r="A750" s="140"/>
      <c r="B750" s="140"/>
      <c r="C750" s="115" t="s">
        <v>777</v>
      </c>
      <c r="D750" s="116" t="s">
        <v>1812</v>
      </c>
      <c r="E750" s="55">
        <v>25</v>
      </c>
      <c r="F750" s="54" t="s">
        <v>12</v>
      </c>
      <c r="G750" s="55">
        <v>0</v>
      </c>
      <c r="H750" s="55">
        <v>0</v>
      </c>
      <c r="I750" s="55">
        <f t="shared" si="64"/>
        <v>0</v>
      </c>
      <c r="J750" s="55">
        <f t="shared" si="65"/>
        <v>0</v>
      </c>
      <c r="K750" s="55">
        <f t="shared" si="66"/>
        <v>0</v>
      </c>
      <c r="L750" s="60">
        <f t="shared" si="67"/>
        <v>0</v>
      </c>
      <c r="M750" s="21"/>
    </row>
    <row r="751" spans="1:13" s="1" customFormat="1" ht="27" x14ac:dyDescent="0.15">
      <c r="A751" s="140"/>
      <c r="B751" s="140"/>
      <c r="C751" s="115" t="s">
        <v>778</v>
      </c>
      <c r="D751" s="116" t="s">
        <v>1813</v>
      </c>
      <c r="E751" s="55">
        <v>426.5</v>
      </c>
      <c r="F751" s="54" t="s">
        <v>12</v>
      </c>
      <c r="G751" s="55">
        <v>0</v>
      </c>
      <c r="H751" s="55">
        <v>0</v>
      </c>
      <c r="I751" s="55">
        <f t="shared" si="64"/>
        <v>0</v>
      </c>
      <c r="J751" s="55">
        <f t="shared" si="65"/>
        <v>0</v>
      </c>
      <c r="K751" s="55">
        <f t="shared" si="66"/>
        <v>0</v>
      </c>
      <c r="L751" s="60">
        <f t="shared" si="67"/>
        <v>0</v>
      </c>
      <c r="M751" s="21"/>
    </row>
    <row r="752" spans="1:13" s="1" customFormat="1" ht="27" x14ac:dyDescent="0.15">
      <c r="A752" s="140"/>
      <c r="B752" s="140"/>
      <c r="C752" s="115" t="s">
        <v>779</v>
      </c>
      <c r="D752" s="116" t="s">
        <v>1814</v>
      </c>
      <c r="E752" s="55">
        <v>283</v>
      </c>
      <c r="F752" s="54" t="s">
        <v>12</v>
      </c>
      <c r="G752" s="55">
        <v>0</v>
      </c>
      <c r="H752" s="55">
        <v>0</v>
      </c>
      <c r="I752" s="55">
        <f t="shared" si="64"/>
        <v>0</v>
      </c>
      <c r="J752" s="55">
        <f t="shared" si="65"/>
        <v>0</v>
      </c>
      <c r="K752" s="55">
        <f t="shared" si="66"/>
        <v>0</v>
      </c>
      <c r="L752" s="60">
        <f t="shared" si="67"/>
        <v>0</v>
      </c>
      <c r="M752" s="21"/>
    </row>
    <row r="753" spans="1:13" s="1" customFormat="1" ht="27" x14ac:dyDescent="0.15">
      <c r="A753" s="140"/>
      <c r="B753" s="140"/>
      <c r="C753" s="115" t="s">
        <v>780</v>
      </c>
      <c r="D753" s="116" t="s">
        <v>1815</v>
      </c>
      <c r="E753" s="55">
        <v>526.70000000000005</v>
      </c>
      <c r="F753" s="54" t="s">
        <v>12</v>
      </c>
      <c r="G753" s="55">
        <v>0</v>
      </c>
      <c r="H753" s="55">
        <v>0</v>
      </c>
      <c r="I753" s="55">
        <f t="shared" si="64"/>
        <v>0</v>
      </c>
      <c r="J753" s="55">
        <f t="shared" si="65"/>
        <v>0</v>
      </c>
      <c r="K753" s="55">
        <f t="shared" si="66"/>
        <v>0</v>
      </c>
      <c r="L753" s="60">
        <f t="shared" si="67"/>
        <v>0</v>
      </c>
      <c r="M753" s="21"/>
    </row>
    <row r="754" spans="1:13" s="8" customFormat="1" ht="27" x14ac:dyDescent="0.15">
      <c r="A754" s="140"/>
      <c r="B754" s="140"/>
      <c r="C754" s="115" t="s">
        <v>781</v>
      </c>
      <c r="D754" s="116" t="s">
        <v>1816</v>
      </c>
      <c r="E754" s="55">
        <v>732</v>
      </c>
      <c r="F754" s="54" t="s">
        <v>12</v>
      </c>
      <c r="G754" s="55">
        <v>0</v>
      </c>
      <c r="H754" s="55">
        <v>0</v>
      </c>
      <c r="I754" s="55">
        <f t="shared" si="64"/>
        <v>0</v>
      </c>
      <c r="J754" s="55">
        <f t="shared" si="65"/>
        <v>0</v>
      </c>
      <c r="K754" s="55">
        <f t="shared" si="66"/>
        <v>0</v>
      </c>
      <c r="L754" s="60">
        <f t="shared" si="67"/>
        <v>0</v>
      </c>
      <c r="M754" s="21"/>
    </row>
    <row r="755" spans="1:13" s="8" customFormat="1" ht="9" x14ac:dyDescent="0.15">
      <c r="A755" s="142"/>
      <c r="B755" s="142"/>
      <c r="C755" s="68" t="s">
        <v>782</v>
      </c>
      <c r="D755" s="161" t="s">
        <v>1817</v>
      </c>
      <c r="E755" s="55"/>
      <c r="F755" s="54"/>
      <c r="G755" s="55"/>
      <c r="H755" s="55"/>
      <c r="I755" s="55"/>
      <c r="J755" s="55"/>
      <c r="K755" s="55"/>
      <c r="L755" s="60"/>
      <c r="M755" s="21"/>
    </row>
    <row r="756" spans="1:13" s="8" customFormat="1" ht="18" x14ac:dyDescent="0.15">
      <c r="A756" s="140"/>
      <c r="B756" s="140"/>
      <c r="C756" s="115" t="s">
        <v>783</v>
      </c>
      <c r="D756" s="116" t="s">
        <v>1818</v>
      </c>
      <c r="E756" s="55">
        <v>23</v>
      </c>
      <c r="F756" s="54" t="s">
        <v>53</v>
      </c>
      <c r="G756" s="55">
        <v>0</v>
      </c>
      <c r="H756" s="55">
        <v>0</v>
      </c>
      <c r="I756" s="55">
        <f t="shared" si="64"/>
        <v>0</v>
      </c>
      <c r="J756" s="55">
        <f t="shared" si="65"/>
        <v>0</v>
      </c>
      <c r="K756" s="55">
        <f t="shared" si="66"/>
        <v>0</v>
      </c>
      <c r="L756" s="60">
        <f t="shared" si="67"/>
        <v>0</v>
      </c>
      <c r="M756" s="21"/>
    </row>
    <row r="757" spans="1:13" s="8" customFormat="1" ht="18" x14ac:dyDescent="0.15">
      <c r="A757" s="140"/>
      <c r="B757" s="140"/>
      <c r="C757" s="115" t="s">
        <v>784</v>
      </c>
      <c r="D757" s="116" t="s">
        <v>1819</v>
      </c>
      <c r="E757" s="55">
        <v>3</v>
      </c>
      <c r="F757" s="54" t="s">
        <v>53</v>
      </c>
      <c r="G757" s="55">
        <v>0</v>
      </c>
      <c r="H757" s="55">
        <v>0</v>
      </c>
      <c r="I757" s="55">
        <f t="shared" si="64"/>
        <v>0</v>
      </c>
      <c r="J757" s="55">
        <f t="shared" si="65"/>
        <v>0</v>
      </c>
      <c r="K757" s="55">
        <f t="shared" si="66"/>
        <v>0</v>
      </c>
      <c r="L757" s="60">
        <f t="shared" si="67"/>
        <v>0</v>
      </c>
      <c r="M757" s="21"/>
    </row>
    <row r="758" spans="1:13" s="1" customFormat="1" ht="18" x14ac:dyDescent="0.15">
      <c r="A758" s="140"/>
      <c r="B758" s="140"/>
      <c r="C758" s="115" t="s">
        <v>785</v>
      </c>
      <c r="D758" s="116" t="s">
        <v>1820</v>
      </c>
      <c r="E758" s="55">
        <v>2</v>
      </c>
      <c r="F758" s="54" t="s">
        <v>53</v>
      </c>
      <c r="G758" s="55">
        <v>0</v>
      </c>
      <c r="H758" s="55">
        <v>0</v>
      </c>
      <c r="I758" s="55">
        <f t="shared" si="64"/>
        <v>0</v>
      </c>
      <c r="J758" s="55">
        <f t="shared" si="65"/>
        <v>0</v>
      </c>
      <c r="K758" s="55">
        <f t="shared" si="66"/>
        <v>0</v>
      </c>
      <c r="L758" s="60">
        <f t="shared" si="67"/>
        <v>0</v>
      </c>
      <c r="M758" s="21"/>
    </row>
    <row r="759" spans="1:13" s="1" customFormat="1" ht="18" x14ac:dyDescent="0.15">
      <c r="A759" s="140"/>
      <c r="B759" s="140"/>
      <c r="C759" s="115" t="s">
        <v>786</v>
      </c>
      <c r="D759" s="116" t="s">
        <v>1821</v>
      </c>
      <c r="E759" s="55">
        <v>8</v>
      </c>
      <c r="F759" s="54" t="s">
        <v>53</v>
      </c>
      <c r="G759" s="55">
        <v>0</v>
      </c>
      <c r="H759" s="55">
        <v>0</v>
      </c>
      <c r="I759" s="55">
        <f t="shared" si="64"/>
        <v>0</v>
      </c>
      <c r="J759" s="55">
        <f t="shared" si="65"/>
        <v>0</v>
      </c>
      <c r="K759" s="55">
        <f t="shared" si="66"/>
        <v>0</v>
      </c>
      <c r="L759" s="60">
        <f t="shared" si="67"/>
        <v>0</v>
      </c>
      <c r="M759" s="21"/>
    </row>
    <row r="760" spans="1:13" s="1" customFormat="1" ht="18" x14ac:dyDescent="0.15">
      <c r="A760" s="140"/>
      <c r="B760" s="140"/>
      <c r="C760" s="115" t="s">
        <v>787</v>
      </c>
      <c r="D760" s="116" t="s">
        <v>1822</v>
      </c>
      <c r="E760" s="55">
        <v>10</v>
      </c>
      <c r="F760" s="54" t="s">
        <v>53</v>
      </c>
      <c r="G760" s="55">
        <v>0</v>
      </c>
      <c r="H760" s="55">
        <v>0</v>
      </c>
      <c r="I760" s="55">
        <f t="shared" si="64"/>
        <v>0</v>
      </c>
      <c r="J760" s="55">
        <f t="shared" si="65"/>
        <v>0</v>
      </c>
      <c r="K760" s="55">
        <f t="shared" si="66"/>
        <v>0</v>
      </c>
      <c r="L760" s="60">
        <f t="shared" si="67"/>
        <v>0</v>
      </c>
      <c r="M760" s="21"/>
    </row>
    <row r="761" spans="1:13" s="8" customFormat="1" ht="18" x14ac:dyDescent="0.15">
      <c r="A761" s="140"/>
      <c r="B761" s="140"/>
      <c r="C761" s="115" t="s">
        <v>788</v>
      </c>
      <c r="D761" s="116" t="s">
        <v>1823</v>
      </c>
      <c r="E761" s="55">
        <v>1</v>
      </c>
      <c r="F761" s="54" t="s">
        <v>53</v>
      </c>
      <c r="G761" s="55">
        <v>0</v>
      </c>
      <c r="H761" s="55">
        <v>0</v>
      </c>
      <c r="I761" s="55">
        <f t="shared" si="64"/>
        <v>0</v>
      </c>
      <c r="J761" s="55">
        <f t="shared" si="65"/>
        <v>0</v>
      </c>
      <c r="K761" s="55">
        <f t="shared" si="66"/>
        <v>0</v>
      </c>
      <c r="L761" s="60">
        <f t="shared" si="67"/>
        <v>0</v>
      </c>
      <c r="M761" s="21"/>
    </row>
    <row r="762" spans="1:13" s="8" customFormat="1" ht="18" x14ac:dyDescent="0.15">
      <c r="A762" s="140"/>
      <c r="B762" s="140"/>
      <c r="C762" s="115" t="s">
        <v>789</v>
      </c>
      <c r="D762" s="116" t="s">
        <v>1824</v>
      </c>
      <c r="E762" s="55">
        <v>219</v>
      </c>
      <c r="F762" s="54" t="s">
        <v>53</v>
      </c>
      <c r="G762" s="55">
        <v>0</v>
      </c>
      <c r="H762" s="55">
        <v>0</v>
      </c>
      <c r="I762" s="55">
        <f t="shared" si="64"/>
        <v>0</v>
      </c>
      <c r="J762" s="55">
        <f t="shared" si="65"/>
        <v>0</v>
      </c>
      <c r="K762" s="55">
        <f t="shared" si="66"/>
        <v>0</v>
      </c>
      <c r="L762" s="60">
        <f t="shared" si="67"/>
        <v>0</v>
      </c>
      <c r="M762" s="21"/>
    </row>
    <row r="763" spans="1:13" s="71" customFormat="1" ht="18" x14ac:dyDescent="0.15">
      <c r="A763" s="140"/>
      <c r="B763" s="140"/>
      <c r="C763" s="115" t="s">
        <v>790</v>
      </c>
      <c r="D763" s="116" t="s">
        <v>1825</v>
      </c>
      <c r="E763" s="55">
        <v>94</v>
      </c>
      <c r="F763" s="54" t="s">
        <v>53</v>
      </c>
      <c r="G763" s="55">
        <v>0</v>
      </c>
      <c r="H763" s="55">
        <v>0</v>
      </c>
      <c r="I763" s="55">
        <f t="shared" si="64"/>
        <v>0</v>
      </c>
      <c r="J763" s="55">
        <f t="shared" si="65"/>
        <v>0</v>
      </c>
      <c r="K763" s="55">
        <f t="shared" si="66"/>
        <v>0</v>
      </c>
      <c r="L763" s="60">
        <f t="shared" si="67"/>
        <v>0</v>
      </c>
      <c r="M763" s="22"/>
    </row>
    <row r="764" spans="1:13" s="1" customFormat="1" ht="18" x14ac:dyDescent="0.15">
      <c r="A764" s="140"/>
      <c r="B764" s="140"/>
      <c r="C764" s="115" t="s">
        <v>791</v>
      </c>
      <c r="D764" s="116" t="s">
        <v>1645</v>
      </c>
      <c r="E764" s="55">
        <v>92</v>
      </c>
      <c r="F764" s="54" t="s">
        <v>53</v>
      </c>
      <c r="G764" s="55">
        <v>0</v>
      </c>
      <c r="H764" s="55">
        <v>0</v>
      </c>
      <c r="I764" s="55">
        <f t="shared" si="64"/>
        <v>0</v>
      </c>
      <c r="J764" s="55">
        <f t="shared" si="65"/>
        <v>0</v>
      </c>
      <c r="K764" s="55">
        <f t="shared" si="66"/>
        <v>0</v>
      </c>
      <c r="L764" s="60">
        <f t="shared" si="67"/>
        <v>0</v>
      </c>
      <c r="M764" s="21"/>
    </row>
    <row r="765" spans="1:13" s="1" customFormat="1" ht="18" x14ac:dyDescent="0.15">
      <c r="A765" s="140"/>
      <c r="B765" s="140"/>
      <c r="C765" s="115" t="s">
        <v>792</v>
      </c>
      <c r="D765" s="116" t="s">
        <v>1826</v>
      </c>
      <c r="E765" s="55">
        <v>6</v>
      </c>
      <c r="F765" s="54" t="s">
        <v>53</v>
      </c>
      <c r="G765" s="55">
        <v>0</v>
      </c>
      <c r="H765" s="55">
        <v>0</v>
      </c>
      <c r="I765" s="55">
        <f t="shared" si="64"/>
        <v>0</v>
      </c>
      <c r="J765" s="55">
        <f t="shared" si="65"/>
        <v>0</v>
      </c>
      <c r="K765" s="55">
        <f t="shared" si="66"/>
        <v>0</v>
      </c>
      <c r="L765" s="60">
        <f t="shared" si="67"/>
        <v>0</v>
      </c>
      <c r="M765" s="21"/>
    </row>
    <row r="766" spans="1:13" s="2" customFormat="1" ht="9" x14ac:dyDescent="0.15">
      <c r="A766" s="140"/>
      <c r="B766" s="140"/>
      <c r="C766" s="115" t="s">
        <v>793</v>
      </c>
      <c r="D766" s="116" t="s">
        <v>1827</v>
      </c>
      <c r="E766" s="55">
        <v>4</v>
      </c>
      <c r="F766" s="54" t="s">
        <v>53</v>
      </c>
      <c r="G766" s="55">
        <v>0</v>
      </c>
      <c r="H766" s="55">
        <v>0</v>
      </c>
      <c r="I766" s="55">
        <f t="shared" si="64"/>
        <v>0</v>
      </c>
      <c r="J766" s="55">
        <f t="shared" si="65"/>
        <v>0</v>
      </c>
      <c r="K766" s="55">
        <f t="shared" si="66"/>
        <v>0</v>
      </c>
      <c r="L766" s="60">
        <f t="shared" si="67"/>
        <v>0</v>
      </c>
      <c r="M766" s="27"/>
    </row>
    <row r="767" spans="1:13" s="8" customFormat="1" ht="18" x14ac:dyDescent="0.15">
      <c r="A767" s="140"/>
      <c r="B767" s="140"/>
      <c r="C767" s="115" t="s">
        <v>794</v>
      </c>
      <c r="D767" s="116" t="s">
        <v>1828</v>
      </c>
      <c r="E767" s="55">
        <v>5</v>
      </c>
      <c r="F767" s="54" t="s">
        <v>53</v>
      </c>
      <c r="G767" s="55">
        <v>0</v>
      </c>
      <c r="H767" s="55">
        <v>0</v>
      </c>
      <c r="I767" s="55">
        <f t="shared" si="64"/>
        <v>0</v>
      </c>
      <c r="J767" s="55">
        <f t="shared" si="65"/>
        <v>0</v>
      </c>
      <c r="K767" s="55">
        <f t="shared" si="66"/>
        <v>0</v>
      </c>
      <c r="L767" s="60">
        <f t="shared" si="67"/>
        <v>0</v>
      </c>
      <c r="M767" s="21"/>
    </row>
    <row r="768" spans="1:13" s="8" customFormat="1" ht="9" x14ac:dyDescent="0.15">
      <c r="A768" s="140"/>
      <c r="B768" s="140"/>
      <c r="C768" s="68" t="s">
        <v>795</v>
      </c>
      <c r="D768" s="161" t="s">
        <v>1829</v>
      </c>
      <c r="E768" s="55"/>
      <c r="F768" s="54"/>
      <c r="G768" s="55"/>
      <c r="H768" s="55"/>
      <c r="I768" s="55"/>
      <c r="J768" s="55"/>
      <c r="K768" s="55"/>
      <c r="L768" s="60"/>
      <c r="M768" s="21"/>
    </row>
    <row r="769" spans="1:13" s="71" customFormat="1" ht="18" x14ac:dyDescent="0.15">
      <c r="A769" s="140"/>
      <c r="B769" s="140"/>
      <c r="C769" s="115" t="s">
        <v>796</v>
      </c>
      <c r="D769" s="116" t="s">
        <v>1830</v>
      </c>
      <c r="E769" s="55">
        <v>19</v>
      </c>
      <c r="F769" s="54" t="s">
        <v>53</v>
      </c>
      <c r="G769" s="55">
        <v>0</v>
      </c>
      <c r="H769" s="55">
        <v>0</v>
      </c>
      <c r="I769" s="55">
        <f t="shared" si="64"/>
        <v>0</v>
      </c>
      <c r="J769" s="55">
        <f t="shared" si="65"/>
        <v>0</v>
      </c>
      <c r="K769" s="55">
        <f t="shared" si="66"/>
        <v>0</v>
      </c>
      <c r="L769" s="60">
        <f t="shared" si="67"/>
        <v>0</v>
      </c>
      <c r="M769" s="22"/>
    </row>
    <row r="770" spans="1:13" s="1" customFormat="1" ht="18" x14ac:dyDescent="0.15">
      <c r="A770" s="140"/>
      <c r="B770" s="140"/>
      <c r="C770" s="115" t="s">
        <v>797</v>
      </c>
      <c r="D770" s="116" t="s">
        <v>1831</v>
      </c>
      <c r="E770" s="55">
        <v>49</v>
      </c>
      <c r="F770" s="54" t="s">
        <v>53</v>
      </c>
      <c r="G770" s="55">
        <v>0</v>
      </c>
      <c r="H770" s="55">
        <v>0</v>
      </c>
      <c r="I770" s="55">
        <f t="shared" si="64"/>
        <v>0</v>
      </c>
      <c r="J770" s="55">
        <f t="shared" si="65"/>
        <v>0</v>
      </c>
      <c r="K770" s="55">
        <f t="shared" si="66"/>
        <v>0</v>
      </c>
      <c r="L770" s="60">
        <f t="shared" si="67"/>
        <v>0</v>
      </c>
      <c r="M770" s="27"/>
    </row>
    <row r="771" spans="1:13" s="1" customFormat="1" ht="18" x14ac:dyDescent="0.15">
      <c r="A771" s="140"/>
      <c r="B771" s="140"/>
      <c r="C771" s="115" t="s">
        <v>798</v>
      </c>
      <c r="D771" s="116" t="s">
        <v>1832</v>
      </c>
      <c r="E771" s="55">
        <v>16</v>
      </c>
      <c r="F771" s="54" t="s">
        <v>53</v>
      </c>
      <c r="G771" s="55">
        <v>0</v>
      </c>
      <c r="H771" s="55">
        <v>0</v>
      </c>
      <c r="I771" s="55">
        <f t="shared" si="64"/>
        <v>0</v>
      </c>
      <c r="J771" s="55">
        <f t="shared" si="65"/>
        <v>0</v>
      </c>
      <c r="K771" s="55">
        <f t="shared" si="66"/>
        <v>0</v>
      </c>
      <c r="L771" s="60">
        <f t="shared" si="67"/>
        <v>0</v>
      </c>
      <c r="M771" s="27"/>
    </row>
    <row r="772" spans="1:13" s="2" customFormat="1" ht="18" x14ac:dyDescent="0.15">
      <c r="A772" s="140"/>
      <c r="B772" s="140"/>
      <c r="C772" s="115" t="s">
        <v>799</v>
      </c>
      <c r="D772" s="116" t="s">
        <v>1833</v>
      </c>
      <c r="E772" s="55">
        <v>16</v>
      </c>
      <c r="F772" s="54" t="s">
        <v>53</v>
      </c>
      <c r="G772" s="55">
        <v>0</v>
      </c>
      <c r="H772" s="55">
        <v>0</v>
      </c>
      <c r="I772" s="55">
        <f t="shared" si="64"/>
        <v>0</v>
      </c>
      <c r="J772" s="55">
        <f t="shared" si="65"/>
        <v>0</v>
      </c>
      <c r="K772" s="55">
        <f t="shared" si="66"/>
        <v>0</v>
      </c>
      <c r="L772" s="60">
        <f t="shared" si="67"/>
        <v>0</v>
      </c>
      <c r="M772" s="27"/>
    </row>
    <row r="773" spans="1:13" s="1" customFormat="1" ht="18" x14ac:dyDescent="0.15">
      <c r="A773" s="140"/>
      <c r="B773" s="140"/>
      <c r="C773" s="115" t="s">
        <v>800</v>
      </c>
      <c r="D773" s="116" t="s">
        <v>1834</v>
      </c>
      <c r="E773" s="55">
        <v>7</v>
      </c>
      <c r="F773" s="54" t="s">
        <v>53</v>
      </c>
      <c r="G773" s="55">
        <v>0</v>
      </c>
      <c r="H773" s="55">
        <v>0</v>
      </c>
      <c r="I773" s="55">
        <f t="shared" si="64"/>
        <v>0</v>
      </c>
      <c r="J773" s="55">
        <f t="shared" si="65"/>
        <v>0</v>
      </c>
      <c r="K773" s="55">
        <f t="shared" si="66"/>
        <v>0</v>
      </c>
      <c r="L773" s="60">
        <f t="shared" si="67"/>
        <v>0</v>
      </c>
      <c r="M773" s="27"/>
    </row>
    <row r="774" spans="1:13" s="1" customFormat="1" ht="18" x14ac:dyDescent="0.15">
      <c r="A774" s="140"/>
      <c r="B774" s="140"/>
      <c r="C774" s="115" t="s">
        <v>801</v>
      </c>
      <c r="D774" s="116" t="s">
        <v>1835</v>
      </c>
      <c r="E774" s="55">
        <v>13</v>
      </c>
      <c r="F774" s="54" t="s">
        <v>53</v>
      </c>
      <c r="G774" s="55">
        <v>0</v>
      </c>
      <c r="H774" s="55">
        <v>0</v>
      </c>
      <c r="I774" s="55">
        <f t="shared" si="64"/>
        <v>0</v>
      </c>
      <c r="J774" s="55">
        <f t="shared" si="65"/>
        <v>0</v>
      </c>
      <c r="K774" s="55">
        <f t="shared" si="66"/>
        <v>0</v>
      </c>
      <c r="L774" s="60">
        <f t="shared" si="67"/>
        <v>0</v>
      </c>
      <c r="M774" s="27"/>
    </row>
    <row r="775" spans="1:13" s="1" customFormat="1" ht="18" x14ac:dyDescent="0.15">
      <c r="A775" s="140"/>
      <c r="B775" s="140"/>
      <c r="C775" s="115" t="s">
        <v>802</v>
      </c>
      <c r="D775" s="116" t="s">
        <v>1836</v>
      </c>
      <c r="E775" s="55">
        <v>1</v>
      </c>
      <c r="F775" s="54" t="s">
        <v>53</v>
      </c>
      <c r="G775" s="55">
        <v>0</v>
      </c>
      <c r="H775" s="55">
        <v>0</v>
      </c>
      <c r="I775" s="55">
        <f t="shared" si="64"/>
        <v>0</v>
      </c>
      <c r="J775" s="55">
        <f t="shared" si="65"/>
        <v>0</v>
      </c>
      <c r="K775" s="55">
        <f t="shared" si="66"/>
        <v>0</v>
      </c>
      <c r="L775" s="60">
        <f t="shared" si="67"/>
        <v>0</v>
      </c>
      <c r="M775" s="27"/>
    </row>
    <row r="776" spans="1:13" s="8" customFormat="1" ht="18" x14ac:dyDescent="0.15">
      <c r="A776" s="140"/>
      <c r="B776" s="140"/>
      <c r="C776" s="115" t="s">
        <v>803</v>
      </c>
      <c r="D776" s="116" t="s">
        <v>1837</v>
      </c>
      <c r="E776" s="55">
        <v>2</v>
      </c>
      <c r="F776" s="54" t="s">
        <v>53</v>
      </c>
      <c r="G776" s="55">
        <v>0</v>
      </c>
      <c r="H776" s="55">
        <v>0</v>
      </c>
      <c r="I776" s="55">
        <f t="shared" si="64"/>
        <v>0</v>
      </c>
      <c r="J776" s="55">
        <f t="shared" si="65"/>
        <v>0</v>
      </c>
      <c r="K776" s="55">
        <f t="shared" si="66"/>
        <v>0</v>
      </c>
      <c r="L776" s="60">
        <f t="shared" si="67"/>
        <v>0</v>
      </c>
      <c r="M776" s="21"/>
    </row>
    <row r="777" spans="1:13" s="8" customFormat="1" ht="18" x14ac:dyDescent="0.15">
      <c r="A777" s="140"/>
      <c r="B777" s="140"/>
      <c r="C777" s="115" t="s">
        <v>804</v>
      </c>
      <c r="D777" s="116" t="s">
        <v>1838</v>
      </c>
      <c r="E777" s="55">
        <v>8</v>
      </c>
      <c r="F777" s="54" t="s">
        <v>53</v>
      </c>
      <c r="G777" s="55">
        <v>0</v>
      </c>
      <c r="H777" s="55">
        <v>0</v>
      </c>
      <c r="I777" s="55">
        <f t="shared" si="64"/>
        <v>0</v>
      </c>
      <c r="J777" s="55">
        <f t="shared" si="65"/>
        <v>0</v>
      </c>
      <c r="K777" s="55">
        <f t="shared" si="66"/>
        <v>0</v>
      </c>
      <c r="L777" s="60">
        <f t="shared" si="67"/>
        <v>0</v>
      </c>
      <c r="M777" s="21"/>
    </row>
    <row r="778" spans="1:13" s="71" customFormat="1" ht="18" x14ac:dyDescent="0.15">
      <c r="A778" s="140"/>
      <c r="B778" s="140"/>
      <c r="C778" s="115" t="s">
        <v>805</v>
      </c>
      <c r="D778" s="116" t="s">
        <v>1839</v>
      </c>
      <c r="E778" s="55">
        <v>4</v>
      </c>
      <c r="F778" s="54" t="s">
        <v>53</v>
      </c>
      <c r="G778" s="55">
        <v>0</v>
      </c>
      <c r="H778" s="55">
        <v>0</v>
      </c>
      <c r="I778" s="55">
        <f t="shared" si="64"/>
        <v>0</v>
      </c>
      <c r="J778" s="55">
        <f t="shared" si="65"/>
        <v>0</v>
      </c>
      <c r="K778" s="55">
        <f t="shared" si="66"/>
        <v>0</v>
      </c>
      <c r="L778" s="60">
        <f t="shared" si="67"/>
        <v>0</v>
      </c>
      <c r="M778" s="22"/>
    </row>
    <row r="779" spans="1:13" s="2" customFormat="1" ht="18" x14ac:dyDescent="0.15">
      <c r="A779" s="140"/>
      <c r="B779" s="140"/>
      <c r="C779" s="115" t="s">
        <v>806</v>
      </c>
      <c r="D779" s="116" t="s">
        <v>1840</v>
      </c>
      <c r="E779" s="55">
        <v>8</v>
      </c>
      <c r="F779" s="54" t="s">
        <v>53</v>
      </c>
      <c r="G779" s="55">
        <v>0</v>
      </c>
      <c r="H779" s="55">
        <v>0</v>
      </c>
      <c r="I779" s="55">
        <f t="shared" si="64"/>
        <v>0</v>
      </c>
      <c r="J779" s="55">
        <f t="shared" si="65"/>
        <v>0</v>
      </c>
      <c r="K779" s="55">
        <f t="shared" si="66"/>
        <v>0</v>
      </c>
      <c r="L779" s="60">
        <f t="shared" si="67"/>
        <v>0</v>
      </c>
      <c r="M779" s="9"/>
    </row>
    <row r="780" spans="1:13" s="2" customFormat="1" ht="18" x14ac:dyDescent="0.15">
      <c r="A780" s="140"/>
      <c r="B780" s="140"/>
      <c r="C780" s="115" t="s">
        <v>807</v>
      </c>
      <c r="D780" s="116" t="s">
        <v>1841</v>
      </c>
      <c r="E780" s="55">
        <v>2</v>
      </c>
      <c r="F780" s="54" t="s">
        <v>53</v>
      </c>
      <c r="G780" s="55">
        <v>0</v>
      </c>
      <c r="H780" s="55">
        <v>0</v>
      </c>
      <c r="I780" s="55">
        <f t="shared" si="64"/>
        <v>0</v>
      </c>
      <c r="J780" s="55">
        <f t="shared" si="65"/>
        <v>0</v>
      </c>
      <c r="K780" s="55">
        <f t="shared" si="66"/>
        <v>0</v>
      </c>
      <c r="L780" s="60">
        <f t="shared" si="67"/>
        <v>0</v>
      </c>
      <c r="M780" s="27"/>
    </row>
    <row r="781" spans="1:13" s="1" customFormat="1" ht="18" x14ac:dyDescent="0.15">
      <c r="A781" s="140"/>
      <c r="B781" s="140"/>
      <c r="C781" s="115" t="s">
        <v>808</v>
      </c>
      <c r="D781" s="116" t="s">
        <v>1842</v>
      </c>
      <c r="E781" s="55">
        <v>2</v>
      </c>
      <c r="F781" s="54" t="s">
        <v>53</v>
      </c>
      <c r="G781" s="55">
        <v>0</v>
      </c>
      <c r="H781" s="55">
        <v>0</v>
      </c>
      <c r="I781" s="55">
        <f t="shared" ref="I781:I844" si="68">G781+H781</f>
        <v>0</v>
      </c>
      <c r="J781" s="55">
        <f t="shared" ref="J781:J844" si="69">TRUNC(E781*G781,2)</f>
        <v>0</v>
      </c>
      <c r="K781" s="55">
        <f t="shared" ref="K781:K844" si="70">TRUNC(E781*H781,2)</f>
        <v>0</v>
      </c>
      <c r="L781" s="60">
        <f t="shared" ref="L781:L844" si="71">TRUNC(J781+K781,2)</f>
        <v>0</v>
      </c>
      <c r="M781" s="27"/>
    </row>
    <row r="782" spans="1:13" s="8" customFormat="1" ht="18" x14ac:dyDescent="0.15">
      <c r="A782" s="140"/>
      <c r="B782" s="140"/>
      <c r="C782" s="115" t="s">
        <v>809</v>
      </c>
      <c r="D782" s="116" t="s">
        <v>1843</v>
      </c>
      <c r="E782" s="55">
        <v>1</v>
      </c>
      <c r="F782" s="54" t="s">
        <v>53</v>
      </c>
      <c r="G782" s="55">
        <v>0</v>
      </c>
      <c r="H782" s="55">
        <v>0</v>
      </c>
      <c r="I782" s="55">
        <f t="shared" si="68"/>
        <v>0</v>
      </c>
      <c r="J782" s="55">
        <f t="shared" si="69"/>
        <v>0</v>
      </c>
      <c r="K782" s="55">
        <f t="shared" si="70"/>
        <v>0</v>
      </c>
      <c r="L782" s="60">
        <f t="shared" si="71"/>
        <v>0</v>
      </c>
      <c r="M782" s="21"/>
    </row>
    <row r="783" spans="1:13" s="8" customFormat="1" ht="18" x14ac:dyDescent="0.15">
      <c r="A783" s="140"/>
      <c r="B783" s="140"/>
      <c r="C783" s="115" t="s">
        <v>810</v>
      </c>
      <c r="D783" s="116" t="s">
        <v>1844</v>
      </c>
      <c r="E783" s="55">
        <v>1</v>
      </c>
      <c r="F783" s="54" t="s">
        <v>53</v>
      </c>
      <c r="G783" s="55">
        <v>0</v>
      </c>
      <c r="H783" s="55">
        <v>0</v>
      </c>
      <c r="I783" s="55">
        <f t="shared" si="68"/>
        <v>0</v>
      </c>
      <c r="J783" s="55">
        <f t="shared" si="69"/>
        <v>0</v>
      </c>
      <c r="K783" s="55">
        <f t="shared" si="70"/>
        <v>0</v>
      </c>
      <c r="L783" s="60">
        <f t="shared" si="71"/>
        <v>0</v>
      </c>
      <c r="M783" s="21"/>
    </row>
    <row r="784" spans="1:13" s="435" customFormat="1" ht="18" x14ac:dyDescent="0.15">
      <c r="A784" s="145"/>
      <c r="B784" s="145"/>
      <c r="C784" s="390" t="s">
        <v>811</v>
      </c>
      <c r="D784" s="391" t="s">
        <v>2144</v>
      </c>
      <c r="E784" s="387">
        <v>16</v>
      </c>
      <c r="F784" s="388" t="s">
        <v>53</v>
      </c>
      <c r="G784" s="387">
        <v>0</v>
      </c>
      <c r="H784" s="387">
        <v>0</v>
      </c>
      <c r="I784" s="387">
        <f t="shared" si="68"/>
        <v>0</v>
      </c>
      <c r="J784" s="387">
        <f t="shared" si="69"/>
        <v>0</v>
      </c>
      <c r="K784" s="387">
        <f t="shared" si="70"/>
        <v>0</v>
      </c>
      <c r="L784" s="389">
        <f t="shared" si="71"/>
        <v>0</v>
      </c>
      <c r="M784" s="434"/>
    </row>
    <row r="785" spans="1:13" s="1" customFormat="1" ht="18" x14ac:dyDescent="0.15">
      <c r="A785" s="140"/>
      <c r="B785" s="140"/>
      <c r="C785" s="115" t="s">
        <v>812</v>
      </c>
      <c r="D785" s="116" t="s">
        <v>1845</v>
      </c>
      <c r="E785" s="55">
        <v>3</v>
      </c>
      <c r="F785" s="54" t="s">
        <v>53</v>
      </c>
      <c r="G785" s="55">
        <v>0</v>
      </c>
      <c r="H785" s="55">
        <v>0</v>
      </c>
      <c r="I785" s="55">
        <f t="shared" si="68"/>
        <v>0</v>
      </c>
      <c r="J785" s="55">
        <f t="shared" si="69"/>
        <v>0</v>
      </c>
      <c r="K785" s="55">
        <f t="shared" si="70"/>
        <v>0</v>
      </c>
      <c r="L785" s="60">
        <f t="shared" si="71"/>
        <v>0</v>
      </c>
      <c r="M785" s="27"/>
    </row>
    <row r="786" spans="1:13" s="2" customFormat="1" ht="18" x14ac:dyDescent="0.15">
      <c r="A786" s="140"/>
      <c r="B786" s="140"/>
      <c r="C786" s="115" t="s">
        <v>813</v>
      </c>
      <c r="D786" s="116" t="s">
        <v>1846</v>
      </c>
      <c r="E786" s="55">
        <v>1</v>
      </c>
      <c r="F786" s="54" t="s">
        <v>53</v>
      </c>
      <c r="G786" s="55">
        <v>0</v>
      </c>
      <c r="H786" s="55">
        <v>0</v>
      </c>
      <c r="I786" s="55">
        <f t="shared" si="68"/>
        <v>0</v>
      </c>
      <c r="J786" s="55">
        <f t="shared" si="69"/>
        <v>0</v>
      </c>
      <c r="K786" s="55">
        <f t="shared" si="70"/>
        <v>0</v>
      </c>
      <c r="L786" s="60">
        <f t="shared" si="71"/>
        <v>0</v>
      </c>
      <c r="M786" s="27"/>
    </row>
    <row r="787" spans="1:13" s="1" customFormat="1" ht="18" x14ac:dyDescent="0.15">
      <c r="A787" s="140"/>
      <c r="B787" s="140"/>
      <c r="C787" s="115" t="s">
        <v>814</v>
      </c>
      <c r="D787" s="116" t="s">
        <v>1847</v>
      </c>
      <c r="E787" s="55">
        <v>16</v>
      </c>
      <c r="F787" s="54" t="s">
        <v>53</v>
      </c>
      <c r="G787" s="55">
        <v>0</v>
      </c>
      <c r="H787" s="55">
        <v>0</v>
      </c>
      <c r="I787" s="55">
        <f t="shared" si="68"/>
        <v>0</v>
      </c>
      <c r="J787" s="55">
        <f t="shared" si="69"/>
        <v>0</v>
      </c>
      <c r="K787" s="55">
        <f t="shared" si="70"/>
        <v>0</v>
      </c>
      <c r="L787" s="60">
        <f t="shared" si="71"/>
        <v>0</v>
      </c>
      <c r="M787" s="27"/>
    </row>
    <row r="788" spans="1:13" s="1" customFormat="1" ht="18" x14ac:dyDescent="0.15">
      <c r="A788" s="140"/>
      <c r="B788" s="140"/>
      <c r="C788" s="115" t="s">
        <v>815</v>
      </c>
      <c r="D788" s="116" t="s">
        <v>1848</v>
      </c>
      <c r="E788" s="55">
        <v>13</v>
      </c>
      <c r="F788" s="54" t="s">
        <v>53</v>
      </c>
      <c r="G788" s="55">
        <v>0</v>
      </c>
      <c r="H788" s="55">
        <v>0</v>
      </c>
      <c r="I788" s="55">
        <f t="shared" si="68"/>
        <v>0</v>
      </c>
      <c r="J788" s="55">
        <f t="shared" si="69"/>
        <v>0</v>
      </c>
      <c r="K788" s="55">
        <f t="shared" si="70"/>
        <v>0</v>
      </c>
      <c r="L788" s="60">
        <f t="shared" si="71"/>
        <v>0</v>
      </c>
      <c r="M788" s="27"/>
    </row>
    <row r="789" spans="1:13" s="1" customFormat="1" ht="18" x14ac:dyDescent="0.15">
      <c r="A789" s="140"/>
      <c r="B789" s="140"/>
      <c r="C789" s="115" t="s">
        <v>816</v>
      </c>
      <c r="D789" s="116" t="s">
        <v>1849</v>
      </c>
      <c r="E789" s="55">
        <v>2</v>
      </c>
      <c r="F789" s="54" t="s">
        <v>53</v>
      </c>
      <c r="G789" s="55">
        <v>0</v>
      </c>
      <c r="H789" s="55">
        <v>0</v>
      </c>
      <c r="I789" s="55">
        <f t="shared" si="68"/>
        <v>0</v>
      </c>
      <c r="J789" s="55">
        <f t="shared" si="69"/>
        <v>0</v>
      </c>
      <c r="K789" s="55">
        <f t="shared" si="70"/>
        <v>0</v>
      </c>
      <c r="L789" s="60">
        <f t="shared" si="71"/>
        <v>0</v>
      </c>
      <c r="M789" s="27"/>
    </row>
    <row r="790" spans="1:13" s="8" customFormat="1" ht="18" x14ac:dyDescent="0.15">
      <c r="A790" s="140"/>
      <c r="B790" s="140"/>
      <c r="C790" s="115" t="s">
        <v>817</v>
      </c>
      <c r="D790" s="116" t="s">
        <v>1850</v>
      </c>
      <c r="E790" s="55">
        <v>3</v>
      </c>
      <c r="F790" s="54" t="s">
        <v>53</v>
      </c>
      <c r="G790" s="55">
        <v>0</v>
      </c>
      <c r="H790" s="55">
        <v>0</v>
      </c>
      <c r="I790" s="55">
        <f t="shared" si="68"/>
        <v>0</v>
      </c>
      <c r="J790" s="55">
        <f t="shared" si="69"/>
        <v>0</v>
      </c>
      <c r="K790" s="55">
        <f t="shared" si="70"/>
        <v>0</v>
      </c>
      <c r="L790" s="60">
        <f t="shared" si="71"/>
        <v>0</v>
      </c>
      <c r="M790" s="26"/>
    </row>
    <row r="791" spans="1:13" s="8" customFormat="1" ht="27" x14ac:dyDescent="0.15">
      <c r="A791" s="140"/>
      <c r="B791" s="140"/>
      <c r="C791" s="115" t="s">
        <v>818</v>
      </c>
      <c r="D791" s="116" t="s">
        <v>1851</v>
      </c>
      <c r="E791" s="55">
        <v>4</v>
      </c>
      <c r="F791" s="54" t="s">
        <v>53</v>
      </c>
      <c r="G791" s="55">
        <v>0</v>
      </c>
      <c r="H791" s="55">
        <v>0</v>
      </c>
      <c r="I791" s="55">
        <f t="shared" si="68"/>
        <v>0</v>
      </c>
      <c r="J791" s="55">
        <f t="shared" si="69"/>
        <v>0</v>
      </c>
      <c r="K791" s="55">
        <f t="shared" si="70"/>
        <v>0</v>
      </c>
      <c r="L791" s="60">
        <f t="shared" si="71"/>
        <v>0</v>
      </c>
      <c r="M791" s="26"/>
    </row>
    <row r="792" spans="1:13" s="8" customFormat="1" ht="27" x14ac:dyDescent="0.15">
      <c r="A792" s="140"/>
      <c r="B792" s="140"/>
      <c r="C792" s="115" t="s">
        <v>819</v>
      </c>
      <c r="D792" s="116" t="s">
        <v>1852</v>
      </c>
      <c r="E792" s="55">
        <v>1</v>
      </c>
      <c r="F792" s="54" t="s">
        <v>53</v>
      </c>
      <c r="G792" s="55">
        <v>0</v>
      </c>
      <c r="H792" s="55">
        <v>0</v>
      </c>
      <c r="I792" s="55">
        <f t="shared" si="68"/>
        <v>0</v>
      </c>
      <c r="J792" s="55">
        <f t="shared" si="69"/>
        <v>0</v>
      </c>
      <c r="K792" s="55">
        <f t="shared" si="70"/>
        <v>0</v>
      </c>
      <c r="L792" s="60">
        <f t="shared" si="71"/>
        <v>0</v>
      </c>
      <c r="M792" s="26"/>
    </row>
    <row r="793" spans="1:13" s="8" customFormat="1" ht="27" x14ac:dyDescent="0.15">
      <c r="A793" s="140"/>
      <c r="B793" s="140"/>
      <c r="C793" s="115" t="s">
        <v>820</v>
      </c>
      <c r="D793" s="116" t="s">
        <v>1853</v>
      </c>
      <c r="E793" s="55">
        <v>1</v>
      </c>
      <c r="F793" s="54" t="s">
        <v>53</v>
      </c>
      <c r="G793" s="55">
        <v>0</v>
      </c>
      <c r="H793" s="55">
        <v>0</v>
      </c>
      <c r="I793" s="55">
        <f t="shared" si="68"/>
        <v>0</v>
      </c>
      <c r="J793" s="55">
        <f t="shared" si="69"/>
        <v>0</v>
      </c>
      <c r="K793" s="55">
        <f t="shared" si="70"/>
        <v>0</v>
      </c>
      <c r="L793" s="60">
        <f t="shared" si="71"/>
        <v>0</v>
      </c>
      <c r="M793" s="21"/>
    </row>
    <row r="794" spans="1:13" s="8" customFormat="1" ht="27" x14ac:dyDescent="0.15">
      <c r="A794" s="142"/>
      <c r="B794" s="142"/>
      <c r="C794" s="115" t="s">
        <v>821</v>
      </c>
      <c r="D794" s="116" t="s">
        <v>1854</v>
      </c>
      <c r="E794" s="55">
        <v>1</v>
      </c>
      <c r="F794" s="54" t="s">
        <v>53</v>
      </c>
      <c r="G794" s="55">
        <v>0</v>
      </c>
      <c r="H794" s="55">
        <v>0</v>
      </c>
      <c r="I794" s="55">
        <f t="shared" si="68"/>
        <v>0</v>
      </c>
      <c r="J794" s="55">
        <f t="shared" si="69"/>
        <v>0</v>
      </c>
      <c r="K794" s="55">
        <f t="shared" si="70"/>
        <v>0</v>
      </c>
      <c r="L794" s="60">
        <f t="shared" si="71"/>
        <v>0</v>
      </c>
      <c r="M794" s="21"/>
    </row>
    <row r="795" spans="1:13" s="8" customFormat="1" ht="27" x14ac:dyDescent="0.15">
      <c r="A795" s="140"/>
      <c r="B795" s="140"/>
      <c r="C795" s="115" t="s">
        <v>822</v>
      </c>
      <c r="D795" s="116" t="s">
        <v>1855</v>
      </c>
      <c r="E795" s="55">
        <v>2</v>
      </c>
      <c r="F795" s="54" t="s">
        <v>53</v>
      </c>
      <c r="G795" s="55">
        <v>0</v>
      </c>
      <c r="H795" s="55">
        <v>0</v>
      </c>
      <c r="I795" s="55">
        <f t="shared" si="68"/>
        <v>0</v>
      </c>
      <c r="J795" s="55">
        <f t="shared" si="69"/>
        <v>0</v>
      </c>
      <c r="K795" s="55">
        <f t="shared" si="70"/>
        <v>0</v>
      </c>
      <c r="L795" s="60">
        <f t="shared" si="71"/>
        <v>0</v>
      </c>
      <c r="M795" s="21"/>
    </row>
    <row r="796" spans="1:13" s="8" customFormat="1" ht="9" x14ac:dyDescent="0.15">
      <c r="A796" s="140"/>
      <c r="B796" s="140"/>
      <c r="C796" s="68" t="s">
        <v>823</v>
      </c>
      <c r="D796" s="161" t="s">
        <v>1156</v>
      </c>
      <c r="E796" s="55"/>
      <c r="F796" s="54"/>
      <c r="G796" s="55"/>
      <c r="H796" s="55"/>
      <c r="I796" s="55"/>
      <c r="J796" s="55"/>
      <c r="K796" s="55"/>
      <c r="L796" s="60"/>
      <c r="M796" s="21"/>
    </row>
    <row r="797" spans="1:13" s="8" customFormat="1" ht="18" x14ac:dyDescent="0.15">
      <c r="A797" s="140"/>
      <c r="B797" s="140"/>
      <c r="C797" s="115" t="s">
        <v>824</v>
      </c>
      <c r="D797" s="116" t="s">
        <v>1489</v>
      </c>
      <c r="E797" s="55">
        <v>32</v>
      </c>
      <c r="F797" s="54" t="s">
        <v>53</v>
      </c>
      <c r="G797" s="55">
        <v>0</v>
      </c>
      <c r="H797" s="55">
        <v>0</v>
      </c>
      <c r="I797" s="55">
        <f t="shared" si="68"/>
        <v>0</v>
      </c>
      <c r="J797" s="55">
        <f t="shared" si="69"/>
        <v>0</v>
      </c>
      <c r="K797" s="55">
        <f t="shared" si="70"/>
        <v>0</v>
      </c>
      <c r="L797" s="60">
        <f t="shared" si="71"/>
        <v>0</v>
      </c>
      <c r="M797" s="26"/>
    </row>
    <row r="798" spans="1:13" s="8" customFormat="1" ht="18" x14ac:dyDescent="0.15">
      <c r="A798" s="140"/>
      <c r="B798" s="140"/>
      <c r="C798" s="115" t="s">
        <v>825</v>
      </c>
      <c r="D798" s="116" t="s">
        <v>1856</v>
      </c>
      <c r="E798" s="55">
        <v>70</v>
      </c>
      <c r="F798" s="54" t="s">
        <v>53</v>
      </c>
      <c r="G798" s="55">
        <v>0</v>
      </c>
      <c r="H798" s="55">
        <v>0</v>
      </c>
      <c r="I798" s="55">
        <f t="shared" si="68"/>
        <v>0</v>
      </c>
      <c r="J798" s="55">
        <f t="shared" si="69"/>
        <v>0</v>
      </c>
      <c r="K798" s="55">
        <f t="shared" si="70"/>
        <v>0</v>
      </c>
      <c r="L798" s="60">
        <f t="shared" si="71"/>
        <v>0</v>
      </c>
      <c r="M798" s="26"/>
    </row>
    <row r="799" spans="1:13" s="8" customFormat="1" ht="27" x14ac:dyDescent="0.15">
      <c r="A799" s="140"/>
      <c r="B799" s="140"/>
      <c r="C799" s="115" t="s">
        <v>826</v>
      </c>
      <c r="D799" s="116" t="s">
        <v>1857</v>
      </c>
      <c r="E799" s="55">
        <v>28</v>
      </c>
      <c r="F799" s="54" t="s">
        <v>53</v>
      </c>
      <c r="G799" s="55">
        <v>0</v>
      </c>
      <c r="H799" s="55">
        <v>0</v>
      </c>
      <c r="I799" s="55">
        <f t="shared" si="68"/>
        <v>0</v>
      </c>
      <c r="J799" s="55">
        <f t="shared" si="69"/>
        <v>0</v>
      </c>
      <c r="K799" s="55">
        <f t="shared" si="70"/>
        <v>0</v>
      </c>
      <c r="L799" s="60">
        <f t="shared" si="71"/>
        <v>0</v>
      </c>
      <c r="M799" s="26"/>
    </row>
    <row r="800" spans="1:13" s="8" customFormat="1" ht="27" x14ac:dyDescent="0.15">
      <c r="A800" s="140"/>
      <c r="B800" s="140"/>
      <c r="C800" s="115" t="s">
        <v>827</v>
      </c>
      <c r="D800" s="116" t="s">
        <v>1858</v>
      </c>
      <c r="E800" s="55">
        <v>160</v>
      </c>
      <c r="F800" s="54" t="s">
        <v>53</v>
      </c>
      <c r="G800" s="55">
        <v>0</v>
      </c>
      <c r="H800" s="55">
        <v>0</v>
      </c>
      <c r="I800" s="55">
        <f t="shared" si="68"/>
        <v>0</v>
      </c>
      <c r="J800" s="55">
        <f t="shared" si="69"/>
        <v>0</v>
      </c>
      <c r="K800" s="55">
        <f t="shared" si="70"/>
        <v>0</v>
      </c>
      <c r="L800" s="60">
        <f t="shared" si="71"/>
        <v>0</v>
      </c>
      <c r="M800" s="26"/>
    </row>
    <row r="801" spans="1:13" s="8" customFormat="1" ht="45" x14ac:dyDescent="0.15">
      <c r="A801" s="140"/>
      <c r="B801" s="140"/>
      <c r="C801" s="115" t="s">
        <v>828</v>
      </c>
      <c r="D801" s="116" t="s">
        <v>1859</v>
      </c>
      <c r="E801" s="55">
        <v>6</v>
      </c>
      <c r="F801" s="54" t="s">
        <v>53</v>
      </c>
      <c r="G801" s="55">
        <v>0</v>
      </c>
      <c r="H801" s="55">
        <v>0</v>
      </c>
      <c r="I801" s="55">
        <f t="shared" si="68"/>
        <v>0</v>
      </c>
      <c r="J801" s="55">
        <f t="shared" si="69"/>
        <v>0</v>
      </c>
      <c r="K801" s="55">
        <f t="shared" si="70"/>
        <v>0</v>
      </c>
      <c r="L801" s="60">
        <f t="shared" si="71"/>
        <v>0</v>
      </c>
      <c r="M801" s="21"/>
    </row>
    <row r="802" spans="1:13" s="8" customFormat="1" ht="27" x14ac:dyDescent="0.15">
      <c r="A802" s="140"/>
      <c r="B802" s="140"/>
      <c r="C802" s="115" t="s">
        <v>829</v>
      </c>
      <c r="D802" s="116" t="s">
        <v>1860</v>
      </c>
      <c r="E802" s="55">
        <v>16</v>
      </c>
      <c r="F802" s="54" t="s">
        <v>53</v>
      </c>
      <c r="G802" s="55">
        <v>0</v>
      </c>
      <c r="H802" s="55">
        <v>0</v>
      </c>
      <c r="I802" s="55">
        <f t="shared" si="68"/>
        <v>0</v>
      </c>
      <c r="J802" s="55">
        <f t="shared" si="69"/>
        <v>0</v>
      </c>
      <c r="K802" s="55">
        <f t="shared" si="70"/>
        <v>0</v>
      </c>
      <c r="L802" s="60">
        <f t="shared" si="71"/>
        <v>0</v>
      </c>
      <c r="M802" s="21"/>
    </row>
    <row r="803" spans="1:13" s="71" customFormat="1" ht="9" x14ac:dyDescent="0.15">
      <c r="A803" s="140"/>
      <c r="B803" s="140"/>
      <c r="C803" s="68" t="s">
        <v>830</v>
      </c>
      <c r="D803" s="161" t="s">
        <v>1186</v>
      </c>
      <c r="E803" s="55"/>
      <c r="F803" s="54"/>
      <c r="G803" s="55"/>
      <c r="H803" s="55"/>
      <c r="I803" s="55"/>
      <c r="J803" s="55"/>
      <c r="K803" s="55"/>
      <c r="L803" s="60"/>
      <c r="M803" s="22"/>
    </row>
    <row r="804" spans="1:13" s="8" customFormat="1" ht="18" x14ac:dyDescent="0.15">
      <c r="A804" s="140"/>
      <c r="B804" s="140"/>
      <c r="C804" s="115" t="s">
        <v>831</v>
      </c>
      <c r="D804" s="116" t="s">
        <v>1705</v>
      </c>
      <c r="E804" s="55">
        <v>36</v>
      </c>
      <c r="F804" s="54" t="s">
        <v>12</v>
      </c>
      <c r="G804" s="55">
        <v>0</v>
      </c>
      <c r="H804" s="55">
        <v>0</v>
      </c>
      <c r="I804" s="55">
        <f t="shared" si="68"/>
        <v>0</v>
      </c>
      <c r="J804" s="55">
        <f t="shared" si="69"/>
        <v>0</v>
      </c>
      <c r="K804" s="55">
        <f t="shared" si="70"/>
        <v>0</v>
      </c>
      <c r="L804" s="60">
        <f t="shared" si="71"/>
        <v>0</v>
      </c>
      <c r="M804" s="26"/>
    </row>
    <row r="805" spans="1:13" s="8" customFormat="1" ht="18" x14ac:dyDescent="0.15">
      <c r="A805" s="140"/>
      <c r="B805" s="140"/>
      <c r="C805" s="115" t="s">
        <v>832</v>
      </c>
      <c r="D805" s="116" t="s">
        <v>1861</v>
      </c>
      <c r="E805" s="55">
        <v>286.3</v>
      </c>
      <c r="F805" s="54" t="s">
        <v>12</v>
      </c>
      <c r="G805" s="55">
        <v>0</v>
      </c>
      <c r="H805" s="55">
        <v>0</v>
      </c>
      <c r="I805" s="55">
        <f t="shared" si="68"/>
        <v>0</v>
      </c>
      <c r="J805" s="55">
        <f t="shared" si="69"/>
        <v>0</v>
      </c>
      <c r="K805" s="55">
        <f t="shared" si="70"/>
        <v>0</v>
      </c>
      <c r="L805" s="60">
        <f t="shared" si="71"/>
        <v>0</v>
      </c>
      <c r="M805" s="26"/>
    </row>
    <row r="806" spans="1:13" s="8" customFormat="1" ht="18" x14ac:dyDescent="0.15">
      <c r="A806" s="140"/>
      <c r="B806" s="140"/>
      <c r="C806" s="115" t="s">
        <v>833</v>
      </c>
      <c r="D806" s="116" t="s">
        <v>1862</v>
      </c>
      <c r="E806" s="55">
        <v>6</v>
      </c>
      <c r="F806" s="54" t="s">
        <v>12</v>
      </c>
      <c r="G806" s="55">
        <v>0</v>
      </c>
      <c r="H806" s="55">
        <v>0</v>
      </c>
      <c r="I806" s="55">
        <f t="shared" si="68"/>
        <v>0</v>
      </c>
      <c r="J806" s="55">
        <f t="shared" si="69"/>
        <v>0</v>
      </c>
      <c r="K806" s="55">
        <f t="shared" si="70"/>
        <v>0</v>
      </c>
      <c r="L806" s="60">
        <f t="shared" si="71"/>
        <v>0</v>
      </c>
      <c r="M806" s="26"/>
    </row>
    <row r="807" spans="1:13" s="8" customFormat="1" ht="9" x14ac:dyDescent="0.15">
      <c r="A807" s="140"/>
      <c r="B807" s="140"/>
      <c r="C807" s="115" t="s">
        <v>834</v>
      </c>
      <c r="D807" s="116" t="s">
        <v>1863</v>
      </c>
      <c r="E807" s="55">
        <v>634</v>
      </c>
      <c r="F807" s="54" t="s">
        <v>12</v>
      </c>
      <c r="G807" s="55">
        <v>0</v>
      </c>
      <c r="H807" s="55">
        <v>0</v>
      </c>
      <c r="I807" s="55">
        <f t="shared" si="68"/>
        <v>0</v>
      </c>
      <c r="J807" s="55">
        <f t="shared" si="69"/>
        <v>0</v>
      </c>
      <c r="K807" s="55">
        <f t="shared" si="70"/>
        <v>0</v>
      </c>
      <c r="L807" s="60">
        <f t="shared" si="71"/>
        <v>0</v>
      </c>
      <c r="M807" s="26"/>
    </row>
    <row r="808" spans="1:13" s="8" customFormat="1" ht="9" x14ac:dyDescent="0.15">
      <c r="A808" s="140"/>
      <c r="B808" s="140"/>
      <c r="C808" s="115" t="s">
        <v>835</v>
      </c>
      <c r="D808" s="116" t="s">
        <v>1864</v>
      </c>
      <c r="E808" s="55">
        <v>3</v>
      </c>
      <c r="F808" s="54" t="s">
        <v>53</v>
      </c>
      <c r="G808" s="55">
        <v>0</v>
      </c>
      <c r="H808" s="55">
        <v>0</v>
      </c>
      <c r="I808" s="55">
        <f t="shared" si="68"/>
        <v>0</v>
      </c>
      <c r="J808" s="55">
        <f t="shared" si="69"/>
        <v>0</v>
      </c>
      <c r="K808" s="55">
        <f t="shared" si="70"/>
        <v>0</v>
      </c>
      <c r="L808" s="60">
        <f t="shared" si="71"/>
        <v>0</v>
      </c>
      <c r="M808" s="21"/>
    </row>
    <row r="809" spans="1:13" s="8" customFormat="1" ht="18" x14ac:dyDescent="0.15">
      <c r="A809" s="140"/>
      <c r="B809" s="140"/>
      <c r="C809" s="115" t="s">
        <v>836</v>
      </c>
      <c r="D809" s="116" t="s">
        <v>1865</v>
      </c>
      <c r="E809" s="55">
        <v>36</v>
      </c>
      <c r="F809" s="54" t="s">
        <v>53</v>
      </c>
      <c r="G809" s="55">
        <v>0</v>
      </c>
      <c r="H809" s="55">
        <v>0</v>
      </c>
      <c r="I809" s="55">
        <f t="shared" si="68"/>
        <v>0</v>
      </c>
      <c r="J809" s="55">
        <f t="shared" si="69"/>
        <v>0</v>
      </c>
      <c r="K809" s="55">
        <f t="shared" si="70"/>
        <v>0</v>
      </c>
      <c r="L809" s="60">
        <f t="shared" si="71"/>
        <v>0</v>
      </c>
      <c r="M809" s="21"/>
    </row>
    <row r="810" spans="1:13" s="71" customFormat="1" ht="18" x14ac:dyDescent="0.15">
      <c r="A810" s="140"/>
      <c r="B810" s="140"/>
      <c r="C810" s="115" t="s">
        <v>837</v>
      </c>
      <c r="D810" s="116" t="s">
        <v>1866</v>
      </c>
      <c r="E810" s="55">
        <v>3</v>
      </c>
      <c r="F810" s="54" t="s">
        <v>53</v>
      </c>
      <c r="G810" s="55">
        <v>0</v>
      </c>
      <c r="H810" s="55">
        <v>0</v>
      </c>
      <c r="I810" s="55">
        <f t="shared" si="68"/>
        <v>0</v>
      </c>
      <c r="J810" s="55">
        <f t="shared" si="69"/>
        <v>0</v>
      </c>
      <c r="K810" s="55">
        <f t="shared" si="70"/>
        <v>0</v>
      </c>
      <c r="L810" s="60">
        <f t="shared" si="71"/>
        <v>0</v>
      </c>
      <c r="M810" s="22"/>
    </row>
    <row r="811" spans="1:13" s="8" customFormat="1" ht="18" x14ac:dyDescent="0.15">
      <c r="A811" s="140"/>
      <c r="B811" s="140"/>
      <c r="C811" s="115" t="s">
        <v>838</v>
      </c>
      <c r="D811" s="116" t="s">
        <v>1867</v>
      </c>
      <c r="E811" s="55">
        <v>12</v>
      </c>
      <c r="F811" s="54" t="s">
        <v>53</v>
      </c>
      <c r="G811" s="55">
        <v>0</v>
      </c>
      <c r="H811" s="55">
        <v>0</v>
      </c>
      <c r="I811" s="55">
        <f t="shared" si="68"/>
        <v>0</v>
      </c>
      <c r="J811" s="55">
        <f t="shared" si="69"/>
        <v>0</v>
      </c>
      <c r="K811" s="55">
        <f t="shared" si="70"/>
        <v>0</v>
      </c>
      <c r="L811" s="60">
        <f t="shared" si="71"/>
        <v>0</v>
      </c>
      <c r="M811" s="26"/>
    </row>
    <row r="812" spans="1:13" s="8" customFormat="1" ht="9" x14ac:dyDescent="0.15">
      <c r="A812" s="140"/>
      <c r="B812" s="140"/>
      <c r="C812" s="115" t="s">
        <v>839</v>
      </c>
      <c r="D812" s="116" t="s">
        <v>1632</v>
      </c>
      <c r="E812" s="55">
        <v>42.95</v>
      </c>
      <c r="F812" s="54" t="s">
        <v>48</v>
      </c>
      <c r="G812" s="55">
        <v>0</v>
      </c>
      <c r="H812" s="55">
        <v>0</v>
      </c>
      <c r="I812" s="55">
        <f t="shared" si="68"/>
        <v>0</v>
      </c>
      <c r="J812" s="55">
        <f t="shared" si="69"/>
        <v>0</v>
      </c>
      <c r="K812" s="55">
        <f t="shared" si="70"/>
        <v>0</v>
      </c>
      <c r="L812" s="60">
        <f t="shared" si="71"/>
        <v>0</v>
      </c>
      <c r="M812" s="26"/>
    </row>
    <row r="813" spans="1:13" s="8" customFormat="1" ht="18" x14ac:dyDescent="0.15">
      <c r="A813" s="140"/>
      <c r="B813" s="140"/>
      <c r="C813" s="115" t="s">
        <v>840</v>
      </c>
      <c r="D813" s="116" t="s">
        <v>1868</v>
      </c>
      <c r="E813" s="55">
        <v>38.65</v>
      </c>
      <c r="F813" s="54" t="s">
        <v>48</v>
      </c>
      <c r="G813" s="55">
        <v>0</v>
      </c>
      <c r="H813" s="55">
        <v>0</v>
      </c>
      <c r="I813" s="55">
        <f t="shared" si="68"/>
        <v>0</v>
      </c>
      <c r="J813" s="55">
        <f t="shared" si="69"/>
        <v>0</v>
      </c>
      <c r="K813" s="55">
        <f t="shared" si="70"/>
        <v>0</v>
      </c>
      <c r="L813" s="60">
        <f t="shared" si="71"/>
        <v>0</v>
      </c>
      <c r="M813" s="26"/>
    </row>
    <row r="814" spans="1:13" s="72" customFormat="1" ht="27" x14ac:dyDescent="0.15">
      <c r="A814" s="140"/>
      <c r="B814" s="140"/>
      <c r="C814" s="115" t="s">
        <v>841</v>
      </c>
      <c r="D814" s="116" t="s">
        <v>1869</v>
      </c>
      <c r="E814" s="55">
        <v>4.3</v>
      </c>
      <c r="F814" s="54" t="s">
        <v>48</v>
      </c>
      <c r="G814" s="55">
        <v>0</v>
      </c>
      <c r="H814" s="55">
        <v>0</v>
      </c>
      <c r="I814" s="55">
        <f t="shared" si="68"/>
        <v>0</v>
      </c>
      <c r="J814" s="55">
        <f t="shared" si="69"/>
        <v>0</v>
      </c>
      <c r="K814" s="55">
        <f t="shared" si="70"/>
        <v>0</v>
      </c>
      <c r="L814" s="60">
        <f t="shared" si="71"/>
        <v>0</v>
      </c>
      <c r="M814" s="26"/>
    </row>
    <row r="815" spans="1:13" s="8" customFormat="1" ht="18" x14ac:dyDescent="0.15">
      <c r="A815" s="140"/>
      <c r="B815" s="140"/>
      <c r="C815" s="115" t="s">
        <v>842</v>
      </c>
      <c r="D815" s="116" t="s">
        <v>1870</v>
      </c>
      <c r="E815" s="55">
        <v>286.3</v>
      </c>
      <c r="F815" s="54" t="s">
        <v>12</v>
      </c>
      <c r="G815" s="55">
        <v>0</v>
      </c>
      <c r="H815" s="55">
        <v>0</v>
      </c>
      <c r="I815" s="55">
        <f t="shared" si="68"/>
        <v>0</v>
      </c>
      <c r="J815" s="55">
        <f t="shared" si="69"/>
        <v>0</v>
      </c>
      <c r="K815" s="55">
        <f t="shared" si="70"/>
        <v>0</v>
      </c>
      <c r="L815" s="60">
        <f t="shared" si="71"/>
        <v>0</v>
      </c>
      <c r="M815" s="26"/>
    </row>
    <row r="816" spans="1:13" s="8" customFormat="1" ht="9" x14ac:dyDescent="0.15">
      <c r="A816" s="140"/>
      <c r="B816" s="140"/>
      <c r="C816" s="67"/>
      <c r="D816" s="82" t="s">
        <v>13</v>
      </c>
      <c r="E816" s="55"/>
      <c r="F816" s="54" t="s">
        <v>61</v>
      </c>
      <c r="G816" s="55"/>
      <c r="H816" s="55"/>
      <c r="I816" s="55"/>
      <c r="J816" s="64">
        <f>SUM(J659:J815)</f>
        <v>0</v>
      </c>
      <c r="K816" s="64">
        <f>SUM(K659:K815)</f>
        <v>0</v>
      </c>
      <c r="L816" s="83">
        <f>J816+K816</f>
        <v>0</v>
      </c>
      <c r="M816" s="21"/>
    </row>
    <row r="817" spans="1:13" s="114" customFormat="1" ht="9" x14ac:dyDescent="0.15">
      <c r="A817" s="145"/>
      <c r="B817" s="145"/>
      <c r="C817" s="150"/>
      <c r="D817" s="30"/>
      <c r="E817" s="65"/>
      <c r="F817" s="65" t="s">
        <v>61</v>
      </c>
      <c r="G817" s="65"/>
      <c r="H817" s="65"/>
      <c r="I817" s="65"/>
      <c r="J817" s="65"/>
      <c r="K817" s="65"/>
      <c r="L817" s="66"/>
      <c r="M817" s="113"/>
    </row>
    <row r="818" spans="1:13" s="8" customFormat="1" ht="9" x14ac:dyDescent="0.15">
      <c r="A818" s="140"/>
      <c r="B818" s="140"/>
      <c r="C818" s="151" t="s">
        <v>843</v>
      </c>
      <c r="D818" s="73" t="s">
        <v>50</v>
      </c>
      <c r="E818" s="55"/>
      <c r="F818" s="54"/>
      <c r="G818" s="55"/>
      <c r="H818" s="55"/>
      <c r="I818" s="55"/>
      <c r="J818" s="55"/>
      <c r="K818" s="55"/>
      <c r="L818" s="60"/>
      <c r="M818" s="26"/>
    </row>
    <row r="819" spans="1:13" s="8" customFormat="1" ht="18" x14ac:dyDescent="0.15">
      <c r="A819" s="140"/>
      <c r="B819" s="140"/>
      <c r="C819" s="115" t="s">
        <v>844</v>
      </c>
      <c r="D819" s="116" t="s">
        <v>1871</v>
      </c>
      <c r="E819" s="55">
        <v>13.82</v>
      </c>
      <c r="F819" s="54" t="s">
        <v>12</v>
      </c>
      <c r="G819" s="55">
        <v>0</v>
      </c>
      <c r="H819" s="55">
        <v>0</v>
      </c>
      <c r="I819" s="55">
        <f t="shared" si="68"/>
        <v>0</v>
      </c>
      <c r="J819" s="55">
        <f t="shared" si="69"/>
        <v>0</v>
      </c>
      <c r="K819" s="55">
        <f t="shared" si="70"/>
        <v>0</v>
      </c>
      <c r="L819" s="60">
        <f t="shared" si="71"/>
        <v>0</v>
      </c>
      <c r="M819" s="26"/>
    </row>
    <row r="820" spans="1:13" s="8" customFormat="1" ht="18" x14ac:dyDescent="0.15">
      <c r="A820" s="140"/>
      <c r="B820" s="140"/>
      <c r="C820" s="115" t="s">
        <v>845</v>
      </c>
      <c r="D820" s="116" t="s">
        <v>1872</v>
      </c>
      <c r="E820" s="55">
        <v>9.1999999999999993</v>
      </c>
      <c r="F820" s="54" t="s">
        <v>12</v>
      </c>
      <c r="G820" s="55">
        <v>0</v>
      </c>
      <c r="H820" s="55">
        <v>0</v>
      </c>
      <c r="I820" s="55">
        <f t="shared" si="68"/>
        <v>0</v>
      </c>
      <c r="J820" s="55">
        <f t="shared" si="69"/>
        <v>0</v>
      </c>
      <c r="K820" s="55">
        <f t="shared" si="70"/>
        <v>0</v>
      </c>
      <c r="L820" s="60">
        <f t="shared" si="71"/>
        <v>0</v>
      </c>
      <c r="M820" s="26"/>
    </row>
    <row r="821" spans="1:13" s="8" customFormat="1" ht="27" x14ac:dyDescent="0.15">
      <c r="A821" s="140"/>
      <c r="B821" s="140"/>
      <c r="C821" s="115" t="s">
        <v>846</v>
      </c>
      <c r="D821" s="116" t="s">
        <v>1472</v>
      </c>
      <c r="E821" s="55">
        <v>14.13</v>
      </c>
      <c r="F821" s="54" t="s">
        <v>12</v>
      </c>
      <c r="G821" s="55">
        <v>0</v>
      </c>
      <c r="H821" s="55">
        <v>0</v>
      </c>
      <c r="I821" s="55">
        <f t="shared" si="68"/>
        <v>0</v>
      </c>
      <c r="J821" s="55">
        <f t="shared" si="69"/>
        <v>0</v>
      </c>
      <c r="K821" s="55">
        <f t="shared" si="70"/>
        <v>0</v>
      </c>
      <c r="L821" s="60">
        <f t="shared" si="71"/>
        <v>0</v>
      </c>
      <c r="M821" s="21"/>
    </row>
    <row r="822" spans="1:13" s="8" customFormat="1" ht="27" x14ac:dyDescent="0.15">
      <c r="A822" s="142"/>
      <c r="B822" s="142"/>
      <c r="C822" s="115" t="s">
        <v>847</v>
      </c>
      <c r="D822" s="116" t="s">
        <v>1873</v>
      </c>
      <c r="E822" s="55">
        <v>1.28</v>
      </c>
      <c r="F822" s="54" t="s">
        <v>12</v>
      </c>
      <c r="G822" s="55">
        <v>0</v>
      </c>
      <c r="H822" s="55">
        <v>0</v>
      </c>
      <c r="I822" s="55">
        <f t="shared" si="68"/>
        <v>0</v>
      </c>
      <c r="J822" s="55">
        <f t="shared" si="69"/>
        <v>0</v>
      </c>
      <c r="K822" s="55">
        <f t="shared" si="70"/>
        <v>0</v>
      </c>
      <c r="L822" s="60">
        <f t="shared" si="71"/>
        <v>0</v>
      </c>
      <c r="M822" s="21"/>
    </row>
    <row r="823" spans="1:13" s="8" customFormat="1" ht="36" x14ac:dyDescent="0.15">
      <c r="A823" s="140"/>
      <c r="B823" s="140"/>
      <c r="C823" s="115" t="s">
        <v>848</v>
      </c>
      <c r="D823" s="116" t="s">
        <v>1874</v>
      </c>
      <c r="E823" s="55">
        <v>8.4700000000000006</v>
      </c>
      <c r="F823" s="54" t="s">
        <v>12</v>
      </c>
      <c r="G823" s="55">
        <v>0</v>
      </c>
      <c r="H823" s="55">
        <v>0</v>
      </c>
      <c r="I823" s="55">
        <f t="shared" si="68"/>
        <v>0</v>
      </c>
      <c r="J823" s="55">
        <f t="shared" si="69"/>
        <v>0</v>
      </c>
      <c r="K823" s="55">
        <f t="shared" si="70"/>
        <v>0</v>
      </c>
      <c r="L823" s="60">
        <f t="shared" si="71"/>
        <v>0</v>
      </c>
      <c r="M823" s="21"/>
    </row>
    <row r="824" spans="1:13" s="8" customFormat="1" ht="18" x14ac:dyDescent="0.15">
      <c r="A824" s="140"/>
      <c r="B824" s="140"/>
      <c r="C824" s="115" t="s">
        <v>849</v>
      </c>
      <c r="D824" s="116" t="s">
        <v>1875</v>
      </c>
      <c r="E824" s="55">
        <v>24.82</v>
      </c>
      <c r="F824" s="54" t="s">
        <v>12</v>
      </c>
      <c r="G824" s="55">
        <v>0</v>
      </c>
      <c r="H824" s="55">
        <v>0</v>
      </c>
      <c r="I824" s="55">
        <f t="shared" si="68"/>
        <v>0</v>
      </c>
      <c r="J824" s="55">
        <f t="shared" si="69"/>
        <v>0</v>
      </c>
      <c r="K824" s="55">
        <f t="shared" si="70"/>
        <v>0</v>
      </c>
      <c r="L824" s="60">
        <f t="shared" si="71"/>
        <v>0</v>
      </c>
      <c r="M824" s="21"/>
    </row>
    <row r="825" spans="1:13" s="114" customFormat="1" ht="9" x14ac:dyDescent="0.15">
      <c r="A825" s="145"/>
      <c r="B825" s="145"/>
      <c r="C825" s="67"/>
      <c r="D825" s="82" t="s">
        <v>13</v>
      </c>
      <c r="E825" s="55"/>
      <c r="F825" s="54" t="s">
        <v>61</v>
      </c>
      <c r="G825" s="55"/>
      <c r="H825" s="55"/>
      <c r="I825" s="55"/>
      <c r="J825" s="64">
        <f>SUM(J819:J824)</f>
        <v>0</v>
      </c>
      <c r="K825" s="64">
        <f>SUM(K819:K824)</f>
        <v>0</v>
      </c>
      <c r="L825" s="83">
        <f>J825+K825</f>
        <v>0</v>
      </c>
      <c r="M825" s="113"/>
    </row>
    <row r="826" spans="1:13" s="114" customFormat="1" ht="9" x14ac:dyDescent="0.15">
      <c r="A826" s="145"/>
      <c r="B826" s="145"/>
      <c r="C826" s="150"/>
      <c r="D826" s="30"/>
      <c r="E826" s="65"/>
      <c r="F826" s="65" t="s">
        <v>61</v>
      </c>
      <c r="G826" s="65"/>
      <c r="H826" s="65"/>
      <c r="I826" s="65"/>
      <c r="J826" s="65"/>
      <c r="K826" s="65"/>
      <c r="L826" s="66"/>
      <c r="M826" s="113"/>
    </row>
    <row r="827" spans="1:13" s="8" customFormat="1" ht="9" x14ac:dyDescent="0.15">
      <c r="A827" s="140"/>
      <c r="B827" s="140"/>
      <c r="C827" s="151" t="s">
        <v>850</v>
      </c>
      <c r="D827" s="73" t="s">
        <v>1187</v>
      </c>
      <c r="E827" s="55"/>
      <c r="F827" s="54"/>
      <c r="G827" s="55"/>
      <c r="H827" s="55"/>
      <c r="I827" s="55"/>
      <c r="J827" s="55"/>
      <c r="K827" s="55"/>
      <c r="L827" s="60"/>
      <c r="M827" s="26"/>
    </row>
    <row r="828" spans="1:13" s="8" customFormat="1" ht="9" x14ac:dyDescent="0.15">
      <c r="A828" s="140"/>
      <c r="B828" s="140"/>
      <c r="C828" s="68" t="s">
        <v>851</v>
      </c>
      <c r="D828" s="161" t="s">
        <v>1876</v>
      </c>
      <c r="E828" s="55"/>
      <c r="F828" s="54"/>
      <c r="G828" s="55"/>
      <c r="H828" s="55"/>
      <c r="I828" s="55"/>
      <c r="J828" s="55"/>
      <c r="K828" s="55"/>
      <c r="L828" s="60"/>
      <c r="M828" s="21"/>
    </row>
    <row r="829" spans="1:13" s="8" customFormat="1" ht="18" x14ac:dyDescent="0.15">
      <c r="A829" s="140"/>
      <c r="B829" s="140"/>
      <c r="C829" s="115" t="s">
        <v>852</v>
      </c>
      <c r="D829" s="116" t="s">
        <v>1877</v>
      </c>
      <c r="E829" s="55">
        <v>272.89999999999998</v>
      </c>
      <c r="F829" s="54" t="s">
        <v>12</v>
      </c>
      <c r="G829" s="55">
        <v>0</v>
      </c>
      <c r="H829" s="55">
        <v>0</v>
      </c>
      <c r="I829" s="55">
        <f t="shared" si="68"/>
        <v>0</v>
      </c>
      <c r="J829" s="55">
        <f t="shared" si="69"/>
        <v>0</v>
      </c>
      <c r="K829" s="55">
        <f t="shared" si="70"/>
        <v>0</v>
      </c>
      <c r="L829" s="60">
        <f t="shared" si="71"/>
        <v>0</v>
      </c>
      <c r="M829" s="21"/>
    </row>
    <row r="830" spans="1:13" s="71" customFormat="1" ht="18" x14ac:dyDescent="0.15">
      <c r="A830" s="140"/>
      <c r="B830" s="140"/>
      <c r="C830" s="115" t="s">
        <v>853</v>
      </c>
      <c r="D830" s="116" t="s">
        <v>1878</v>
      </c>
      <c r="E830" s="55">
        <v>17</v>
      </c>
      <c r="F830" s="54" t="s">
        <v>12</v>
      </c>
      <c r="G830" s="55">
        <v>0</v>
      </c>
      <c r="H830" s="55">
        <v>0</v>
      </c>
      <c r="I830" s="55">
        <f t="shared" si="68"/>
        <v>0</v>
      </c>
      <c r="J830" s="55">
        <f t="shared" si="69"/>
        <v>0</v>
      </c>
      <c r="K830" s="55">
        <f t="shared" si="70"/>
        <v>0</v>
      </c>
      <c r="L830" s="60">
        <f t="shared" si="71"/>
        <v>0</v>
      </c>
      <c r="M830" s="22"/>
    </row>
    <row r="831" spans="1:13" s="8" customFormat="1" ht="18" x14ac:dyDescent="0.15">
      <c r="A831" s="140"/>
      <c r="B831" s="140"/>
      <c r="C831" s="115" t="s">
        <v>854</v>
      </c>
      <c r="D831" s="116" t="s">
        <v>1879</v>
      </c>
      <c r="E831" s="55">
        <v>30.2</v>
      </c>
      <c r="F831" s="54" t="s">
        <v>12</v>
      </c>
      <c r="G831" s="55">
        <v>0</v>
      </c>
      <c r="H831" s="55">
        <v>0</v>
      </c>
      <c r="I831" s="55">
        <f t="shared" si="68"/>
        <v>0</v>
      </c>
      <c r="J831" s="55">
        <f t="shared" si="69"/>
        <v>0</v>
      </c>
      <c r="K831" s="55">
        <f t="shared" si="70"/>
        <v>0</v>
      </c>
      <c r="L831" s="60">
        <f t="shared" si="71"/>
        <v>0</v>
      </c>
      <c r="M831" s="22"/>
    </row>
    <row r="832" spans="1:13" s="8" customFormat="1" ht="18" x14ac:dyDescent="0.15">
      <c r="A832" s="140"/>
      <c r="B832" s="140"/>
      <c r="C832" s="115" t="s">
        <v>855</v>
      </c>
      <c r="D832" s="116" t="s">
        <v>1880</v>
      </c>
      <c r="E832" s="55">
        <v>80</v>
      </c>
      <c r="F832" s="54" t="s">
        <v>12</v>
      </c>
      <c r="G832" s="55">
        <v>0</v>
      </c>
      <c r="H832" s="55">
        <v>0</v>
      </c>
      <c r="I832" s="55">
        <f t="shared" si="68"/>
        <v>0</v>
      </c>
      <c r="J832" s="55">
        <f t="shared" si="69"/>
        <v>0</v>
      </c>
      <c r="K832" s="55">
        <f t="shared" si="70"/>
        <v>0</v>
      </c>
      <c r="L832" s="60">
        <f t="shared" si="71"/>
        <v>0</v>
      </c>
      <c r="M832" s="22"/>
    </row>
    <row r="833" spans="1:13" s="8" customFormat="1" ht="18" x14ac:dyDescent="0.15">
      <c r="A833" s="140"/>
      <c r="B833" s="140"/>
      <c r="C833" s="115" t="s">
        <v>856</v>
      </c>
      <c r="D833" s="116" t="s">
        <v>1881</v>
      </c>
      <c r="E833" s="55">
        <v>92</v>
      </c>
      <c r="F833" s="54" t="s">
        <v>53</v>
      </c>
      <c r="G833" s="55">
        <v>0</v>
      </c>
      <c r="H833" s="55">
        <v>0</v>
      </c>
      <c r="I833" s="55">
        <f t="shared" si="68"/>
        <v>0</v>
      </c>
      <c r="J833" s="55">
        <f t="shared" si="69"/>
        <v>0</v>
      </c>
      <c r="K833" s="55">
        <f t="shared" si="70"/>
        <v>0</v>
      </c>
      <c r="L833" s="60">
        <f t="shared" si="71"/>
        <v>0</v>
      </c>
      <c r="M833" s="21"/>
    </row>
    <row r="834" spans="1:13" s="8" customFormat="1" ht="18" x14ac:dyDescent="0.15">
      <c r="A834" s="140"/>
      <c r="B834" s="140"/>
      <c r="C834" s="115" t="s">
        <v>857</v>
      </c>
      <c r="D834" s="116" t="s">
        <v>1882</v>
      </c>
      <c r="E834" s="55">
        <v>2</v>
      </c>
      <c r="F834" s="54" t="s">
        <v>53</v>
      </c>
      <c r="G834" s="55">
        <v>0</v>
      </c>
      <c r="H834" s="55">
        <v>0</v>
      </c>
      <c r="I834" s="55">
        <f t="shared" si="68"/>
        <v>0</v>
      </c>
      <c r="J834" s="55">
        <f t="shared" si="69"/>
        <v>0</v>
      </c>
      <c r="K834" s="55">
        <f t="shared" si="70"/>
        <v>0</v>
      </c>
      <c r="L834" s="60">
        <f t="shared" si="71"/>
        <v>0</v>
      </c>
      <c r="M834" s="21"/>
    </row>
    <row r="835" spans="1:13" s="71" customFormat="1" ht="18" x14ac:dyDescent="0.15">
      <c r="A835" s="140"/>
      <c r="B835" s="140"/>
      <c r="C835" s="115" t="s">
        <v>858</v>
      </c>
      <c r="D835" s="116" t="s">
        <v>1883</v>
      </c>
      <c r="E835" s="55">
        <v>7</v>
      </c>
      <c r="F835" s="54" t="s">
        <v>53</v>
      </c>
      <c r="G835" s="55">
        <v>0</v>
      </c>
      <c r="H835" s="55">
        <v>0</v>
      </c>
      <c r="I835" s="55">
        <f t="shared" si="68"/>
        <v>0</v>
      </c>
      <c r="J835" s="55">
        <f t="shared" si="69"/>
        <v>0</v>
      </c>
      <c r="K835" s="55">
        <f t="shared" si="70"/>
        <v>0</v>
      </c>
      <c r="L835" s="60">
        <f t="shared" si="71"/>
        <v>0</v>
      </c>
      <c r="M835" s="22"/>
    </row>
    <row r="836" spans="1:13" s="8" customFormat="1" ht="18" x14ac:dyDescent="0.15">
      <c r="A836" s="140"/>
      <c r="B836" s="140"/>
      <c r="C836" s="115" t="s">
        <v>859</v>
      </c>
      <c r="D836" s="116" t="s">
        <v>1884</v>
      </c>
      <c r="E836" s="55">
        <v>5</v>
      </c>
      <c r="F836" s="54" t="s">
        <v>53</v>
      </c>
      <c r="G836" s="55">
        <v>0</v>
      </c>
      <c r="H836" s="55">
        <v>0</v>
      </c>
      <c r="I836" s="55">
        <f t="shared" si="68"/>
        <v>0</v>
      </c>
      <c r="J836" s="55">
        <f t="shared" si="69"/>
        <v>0</v>
      </c>
      <c r="K836" s="55">
        <f t="shared" si="70"/>
        <v>0</v>
      </c>
      <c r="L836" s="60">
        <f t="shared" si="71"/>
        <v>0</v>
      </c>
      <c r="M836" s="22"/>
    </row>
    <row r="837" spans="1:13" s="8" customFormat="1" ht="18" x14ac:dyDescent="0.15">
      <c r="A837" s="140"/>
      <c r="B837" s="140"/>
      <c r="C837" s="115" t="s">
        <v>860</v>
      </c>
      <c r="D837" s="116" t="s">
        <v>1885</v>
      </c>
      <c r="E837" s="55">
        <v>2</v>
      </c>
      <c r="F837" s="54" t="s">
        <v>53</v>
      </c>
      <c r="G837" s="55">
        <v>0</v>
      </c>
      <c r="H837" s="55">
        <v>0</v>
      </c>
      <c r="I837" s="55">
        <f t="shared" si="68"/>
        <v>0</v>
      </c>
      <c r="J837" s="55">
        <f t="shared" si="69"/>
        <v>0</v>
      </c>
      <c r="K837" s="55">
        <f t="shared" si="70"/>
        <v>0</v>
      </c>
      <c r="L837" s="60">
        <f t="shared" si="71"/>
        <v>0</v>
      </c>
      <c r="M837" s="26"/>
    </row>
    <row r="838" spans="1:13" s="8" customFormat="1" ht="18" x14ac:dyDescent="0.15">
      <c r="A838" s="140"/>
      <c r="B838" s="140"/>
      <c r="C838" s="115" t="s">
        <v>861</v>
      </c>
      <c r="D838" s="116" t="s">
        <v>1886</v>
      </c>
      <c r="E838" s="55">
        <v>1</v>
      </c>
      <c r="F838" s="54" t="s">
        <v>53</v>
      </c>
      <c r="G838" s="55">
        <v>0</v>
      </c>
      <c r="H838" s="55">
        <v>0</v>
      </c>
      <c r="I838" s="55">
        <f t="shared" si="68"/>
        <v>0</v>
      </c>
      <c r="J838" s="55">
        <f t="shared" si="69"/>
        <v>0</v>
      </c>
      <c r="K838" s="55">
        <f t="shared" si="70"/>
        <v>0</v>
      </c>
      <c r="L838" s="60">
        <f t="shared" si="71"/>
        <v>0</v>
      </c>
      <c r="M838" s="21"/>
    </row>
    <row r="839" spans="1:13" s="8" customFormat="1" ht="18" x14ac:dyDescent="0.15">
      <c r="A839" s="140"/>
      <c r="B839" s="140"/>
      <c r="C839" s="115" t="s">
        <v>862</v>
      </c>
      <c r="D839" s="116" t="s">
        <v>1887</v>
      </c>
      <c r="E839" s="55">
        <v>56</v>
      </c>
      <c r="F839" s="54" t="s">
        <v>53</v>
      </c>
      <c r="G839" s="55">
        <v>0</v>
      </c>
      <c r="H839" s="55">
        <v>0</v>
      </c>
      <c r="I839" s="55">
        <f t="shared" si="68"/>
        <v>0</v>
      </c>
      <c r="J839" s="55">
        <f t="shared" si="69"/>
        <v>0</v>
      </c>
      <c r="K839" s="55">
        <f t="shared" si="70"/>
        <v>0</v>
      </c>
      <c r="L839" s="60">
        <f t="shared" si="71"/>
        <v>0</v>
      </c>
      <c r="M839" s="21"/>
    </row>
    <row r="840" spans="1:13" s="71" customFormat="1" ht="18" x14ac:dyDescent="0.15">
      <c r="A840" s="140"/>
      <c r="B840" s="140"/>
      <c r="C840" s="115" t="s">
        <v>863</v>
      </c>
      <c r="D840" s="116" t="s">
        <v>1888</v>
      </c>
      <c r="E840" s="55">
        <v>1</v>
      </c>
      <c r="F840" s="54" t="s">
        <v>53</v>
      </c>
      <c r="G840" s="55">
        <v>0</v>
      </c>
      <c r="H840" s="55">
        <v>0</v>
      </c>
      <c r="I840" s="55">
        <f t="shared" si="68"/>
        <v>0</v>
      </c>
      <c r="J840" s="55">
        <f t="shared" si="69"/>
        <v>0</v>
      </c>
      <c r="K840" s="55">
        <f t="shared" si="70"/>
        <v>0</v>
      </c>
      <c r="L840" s="60">
        <f t="shared" si="71"/>
        <v>0</v>
      </c>
      <c r="M840" s="22"/>
    </row>
    <row r="841" spans="1:13" s="8" customFormat="1" ht="18" x14ac:dyDescent="0.15">
      <c r="A841" s="140"/>
      <c r="B841" s="140"/>
      <c r="C841" s="115" t="s">
        <v>864</v>
      </c>
      <c r="D841" s="116" t="s">
        <v>1889</v>
      </c>
      <c r="E841" s="55">
        <v>3</v>
      </c>
      <c r="F841" s="54" t="s">
        <v>53</v>
      </c>
      <c r="G841" s="55">
        <v>0</v>
      </c>
      <c r="H841" s="55">
        <v>0</v>
      </c>
      <c r="I841" s="55">
        <f t="shared" si="68"/>
        <v>0</v>
      </c>
      <c r="J841" s="55">
        <f t="shared" si="69"/>
        <v>0</v>
      </c>
      <c r="K841" s="55">
        <f t="shared" si="70"/>
        <v>0</v>
      </c>
      <c r="L841" s="60">
        <f t="shared" si="71"/>
        <v>0</v>
      </c>
      <c r="M841" s="22"/>
    </row>
    <row r="842" spans="1:13" s="8" customFormat="1" ht="18" x14ac:dyDescent="0.15">
      <c r="A842" s="140"/>
      <c r="B842" s="140"/>
      <c r="C842" s="115" t="s">
        <v>865</v>
      </c>
      <c r="D842" s="116" t="s">
        <v>1890</v>
      </c>
      <c r="E842" s="55">
        <v>56</v>
      </c>
      <c r="F842" s="54" t="s">
        <v>53</v>
      </c>
      <c r="G842" s="55">
        <v>0</v>
      </c>
      <c r="H842" s="55">
        <v>0</v>
      </c>
      <c r="I842" s="55">
        <f t="shared" si="68"/>
        <v>0</v>
      </c>
      <c r="J842" s="55">
        <f t="shared" si="69"/>
        <v>0</v>
      </c>
      <c r="K842" s="55">
        <f t="shared" si="70"/>
        <v>0</v>
      </c>
      <c r="L842" s="60">
        <f t="shared" si="71"/>
        <v>0</v>
      </c>
      <c r="M842" s="22"/>
    </row>
    <row r="843" spans="1:13" s="8" customFormat="1" ht="18" x14ac:dyDescent="0.15">
      <c r="A843" s="140"/>
      <c r="B843" s="140"/>
      <c r="C843" s="115" t="s">
        <v>866</v>
      </c>
      <c r="D843" s="116" t="s">
        <v>1891</v>
      </c>
      <c r="E843" s="55">
        <v>2</v>
      </c>
      <c r="F843" s="54" t="s">
        <v>53</v>
      </c>
      <c r="G843" s="55">
        <v>0</v>
      </c>
      <c r="H843" s="55">
        <v>0</v>
      </c>
      <c r="I843" s="55">
        <f t="shared" si="68"/>
        <v>0</v>
      </c>
      <c r="J843" s="55">
        <f t="shared" si="69"/>
        <v>0</v>
      </c>
      <c r="K843" s="55">
        <f t="shared" si="70"/>
        <v>0</v>
      </c>
      <c r="L843" s="60">
        <f t="shared" si="71"/>
        <v>0</v>
      </c>
      <c r="M843" s="21"/>
    </row>
    <row r="844" spans="1:13" s="8" customFormat="1" ht="18" x14ac:dyDescent="0.15">
      <c r="A844" s="140"/>
      <c r="B844" s="140"/>
      <c r="C844" s="115" t="s">
        <v>867</v>
      </c>
      <c r="D844" s="116" t="s">
        <v>1892</v>
      </c>
      <c r="E844" s="55">
        <v>3</v>
      </c>
      <c r="F844" s="54" t="s">
        <v>53</v>
      </c>
      <c r="G844" s="55">
        <v>0</v>
      </c>
      <c r="H844" s="55">
        <v>0</v>
      </c>
      <c r="I844" s="55">
        <f t="shared" si="68"/>
        <v>0</v>
      </c>
      <c r="J844" s="55">
        <f t="shared" si="69"/>
        <v>0</v>
      </c>
      <c r="K844" s="55">
        <f t="shared" si="70"/>
        <v>0</v>
      </c>
      <c r="L844" s="60">
        <f t="shared" si="71"/>
        <v>0</v>
      </c>
      <c r="M844" s="21"/>
    </row>
    <row r="845" spans="1:13" s="71" customFormat="1" ht="18" x14ac:dyDescent="0.15">
      <c r="A845" s="140"/>
      <c r="B845" s="140"/>
      <c r="C845" s="115" t="s">
        <v>868</v>
      </c>
      <c r="D845" s="116" t="s">
        <v>1893</v>
      </c>
      <c r="E845" s="55">
        <v>1</v>
      </c>
      <c r="F845" s="54" t="s">
        <v>53</v>
      </c>
      <c r="G845" s="55">
        <v>0</v>
      </c>
      <c r="H845" s="55">
        <v>0</v>
      </c>
      <c r="I845" s="55">
        <f t="shared" ref="I845:I908" si="72">G845+H845</f>
        <v>0</v>
      </c>
      <c r="J845" s="55">
        <f t="shared" ref="J845:J908" si="73">TRUNC(E845*G845,2)</f>
        <v>0</v>
      </c>
      <c r="K845" s="55">
        <f t="shared" ref="K845:K908" si="74">TRUNC(E845*H845,2)</f>
        <v>0</v>
      </c>
      <c r="L845" s="60">
        <f t="shared" ref="L845:L908" si="75">TRUNC(J845+K845,2)</f>
        <v>0</v>
      </c>
      <c r="M845" s="22"/>
    </row>
    <row r="846" spans="1:13" s="8" customFormat="1" ht="18" x14ac:dyDescent="0.15">
      <c r="A846" s="140"/>
      <c r="B846" s="140"/>
      <c r="C846" s="115" t="s">
        <v>869</v>
      </c>
      <c r="D846" s="116" t="s">
        <v>1894</v>
      </c>
      <c r="E846" s="55">
        <v>3</v>
      </c>
      <c r="F846" s="54" t="s">
        <v>53</v>
      </c>
      <c r="G846" s="55">
        <v>0</v>
      </c>
      <c r="H846" s="55">
        <v>0</v>
      </c>
      <c r="I846" s="55">
        <f t="shared" si="72"/>
        <v>0</v>
      </c>
      <c r="J846" s="55">
        <f t="shared" si="73"/>
        <v>0</v>
      </c>
      <c r="K846" s="55">
        <f t="shared" si="74"/>
        <v>0</v>
      </c>
      <c r="L846" s="60">
        <f t="shared" si="75"/>
        <v>0</v>
      </c>
      <c r="M846" s="26"/>
    </row>
    <row r="847" spans="1:13" s="8" customFormat="1" ht="18" x14ac:dyDescent="0.15">
      <c r="A847" s="140"/>
      <c r="B847" s="140"/>
      <c r="C847" s="115" t="s">
        <v>870</v>
      </c>
      <c r="D847" s="116" t="s">
        <v>1895</v>
      </c>
      <c r="E847" s="55">
        <v>1</v>
      </c>
      <c r="F847" s="54" t="s">
        <v>53</v>
      </c>
      <c r="G847" s="55">
        <v>0</v>
      </c>
      <c r="H847" s="55">
        <v>0</v>
      </c>
      <c r="I847" s="55">
        <f t="shared" si="72"/>
        <v>0</v>
      </c>
      <c r="J847" s="55">
        <f t="shared" si="73"/>
        <v>0</v>
      </c>
      <c r="K847" s="55">
        <f t="shared" si="74"/>
        <v>0</v>
      </c>
      <c r="L847" s="60">
        <f t="shared" si="75"/>
        <v>0</v>
      </c>
      <c r="M847" s="22"/>
    </row>
    <row r="848" spans="1:13" s="8" customFormat="1" ht="18" x14ac:dyDescent="0.15">
      <c r="A848" s="140"/>
      <c r="B848" s="140"/>
      <c r="C848" s="115" t="s">
        <v>871</v>
      </c>
      <c r="D848" s="116" t="s">
        <v>1896</v>
      </c>
      <c r="E848" s="55">
        <v>2</v>
      </c>
      <c r="F848" s="54" t="s">
        <v>53</v>
      </c>
      <c r="G848" s="55">
        <v>0</v>
      </c>
      <c r="H848" s="55">
        <v>0</v>
      </c>
      <c r="I848" s="55">
        <f t="shared" si="72"/>
        <v>0</v>
      </c>
      <c r="J848" s="55">
        <f t="shared" si="73"/>
        <v>0</v>
      </c>
      <c r="K848" s="55">
        <f t="shared" si="74"/>
        <v>0</v>
      </c>
      <c r="L848" s="60">
        <f t="shared" si="75"/>
        <v>0</v>
      </c>
      <c r="M848" s="22"/>
    </row>
    <row r="849" spans="1:13" s="8" customFormat="1" ht="18" x14ac:dyDescent="0.15">
      <c r="A849" s="140"/>
      <c r="B849" s="140"/>
      <c r="C849" s="115" t="s">
        <v>872</v>
      </c>
      <c r="D849" s="116" t="s">
        <v>1897</v>
      </c>
      <c r="E849" s="55">
        <v>7</v>
      </c>
      <c r="F849" s="54" t="s">
        <v>53</v>
      </c>
      <c r="G849" s="55">
        <v>0</v>
      </c>
      <c r="H849" s="55">
        <v>0</v>
      </c>
      <c r="I849" s="55">
        <f t="shared" si="72"/>
        <v>0</v>
      </c>
      <c r="J849" s="55">
        <f t="shared" si="73"/>
        <v>0</v>
      </c>
      <c r="K849" s="55">
        <f t="shared" si="74"/>
        <v>0</v>
      </c>
      <c r="L849" s="60">
        <f t="shared" si="75"/>
        <v>0</v>
      </c>
      <c r="M849" s="21"/>
    </row>
    <row r="850" spans="1:13" s="8" customFormat="1" ht="18" x14ac:dyDescent="0.15">
      <c r="A850" s="142"/>
      <c r="B850" s="142"/>
      <c r="C850" s="115" t="s">
        <v>873</v>
      </c>
      <c r="D850" s="116" t="s">
        <v>1898</v>
      </c>
      <c r="E850" s="55">
        <v>2</v>
      </c>
      <c r="F850" s="54" t="s">
        <v>53</v>
      </c>
      <c r="G850" s="55">
        <v>0</v>
      </c>
      <c r="H850" s="55">
        <v>0</v>
      </c>
      <c r="I850" s="55">
        <f t="shared" si="72"/>
        <v>0</v>
      </c>
      <c r="J850" s="55">
        <f t="shared" si="73"/>
        <v>0</v>
      </c>
      <c r="K850" s="55">
        <f t="shared" si="74"/>
        <v>0</v>
      </c>
      <c r="L850" s="60">
        <f t="shared" si="75"/>
        <v>0</v>
      </c>
      <c r="M850" s="21"/>
    </row>
    <row r="851" spans="1:13" s="8" customFormat="1" ht="18" x14ac:dyDescent="0.15">
      <c r="A851" s="140"/>
      <c r="B851" s="140"/>
      <c r="C851" s="115" t="s">
        <v>874</v>
      </c>
      <c r="D851" s="116" t="s">
        <v>1899</v>
      </c>
      <c r="E851" s="55">
        <v>1</v>
      </c>
      <c r="F851" s="54" t="s">
        <v>53</v>
      </c>
      <c r="G851" s="55">
        <v>0</v>
      </c>
      <c r="H851" s="55">
        <v>0</v>
      </c>
      <c r="I851" s="55">
        <f t="shared" si="72"/>
        <v>0</v>
      </c>
      <c r="J851" s="55">
        <f t="shared" si="73"/>
        <v>0</v>
      </c>
      <c r="K851" s="55">
        <f t="shared" si="74"/>
        <v>0</v>
      </c>
      <c r="L851" s="60">
        <f t="shared" si="75"/>
        <v>0</v>
      </c>
      <c r="M851" s="21"/>
    </row>
    <row r="852" spans="1:13" s="8" customFormat="1" ht="27" x14ac:dyDescent="0.15">
      <c r="A852" s="140"/>
      <c r="B852" s="140"/>
      <c r="C852" s="115" t="s">
        <v>875</v>
      </c>
      <c r="D852" s="116" t="s">
        <v>1900</v>
      </c>
      <c r="E852" s="55">
        <v>5</v>
      </c>
      <c r="F852" s="54" t="s">
        <v>53</v>
      </c>
      <c r="G852" s="55">
        <v>0</v>
      </c>
      <c r="H852" s="55">
        <v>0</v>
      </c>
      <c r="I852" s="55">
        <f t="shared" si="72"/>
        <v>0</v>
      </c>
      <c r="J852" s="55">
        <f t="shared" si="73"/>
        <v>0</v>
      </c>
      <c r="K852" s="55">
        <f t="shared" si="74"/>
        <v>0</v>
      </c>
      <c r="L852" s="60">
        <f t="shared" si="75"/>
        <v>0</v>
      </c>
      <c r="M852" s="21"/>
    </row>
    <row r="853" spans="1:13" s="8" customFormat="1" ht="18" x14ac:dyDescent="0.15">
      <c r="A853" s="140"/>
      <c r="B853" s="140"/>
      <c r="C853" s="115" t="s">
        <v>876</v>
      </c>
      <c r="D853" s="116" t="s">
        <v>1901</v>
      </c>
      <c r="E853" s="55">
        <v>1</v>
      </c>
      <c r="F853" s="54" t="s">
        <v>53</v>
      </c>
      <c r="G853" s="55">
        <v>0</v>
      </c>
      <c r="H853" s="55">
        <v>0</v>
      </c>
      <c r="I853" s="55">
        <f t="shared" si="72"/>
        <v>0</v>
      </c>
      <c r="J853" s="55">
        <f t="shared" si="73"/>
        <v>0</v>
      </c>
      <c r="K853" s="55">
        <f t="shared" si="74"/>
        <v>0</v>
      </c>
      <c r="L853" s="60">
        <f t="shared" si="75"/>
        <v>0</v>
      </c>
      <c r="M853" s="26"/>
    </row>
    <row r="854" spans="1:13" s="8" customFormat="1" ht="27" x14ac:dyDescent="0.15">
      <c r="A854" s="140"/>
      <c r="B854" s="140"/>
      <c r="C854" s="115" t="s">
        <v>877</v>
      </c>
      <c r="D854" s="116" t="s">
        <v>1902</v>
      </c>
      <c r="E854" s="55">
        <v>90</v>
      </c>
      <c r="F854" s="54" t="s">
        <v>53</v>
      </c>
      <c r="G854" s="55">
        <v>0</v>
      </c>
      <c r="H854" s="55">
        <v>0</v>
      </c>
      <c r="I854" s="55">
        <f t="shared" si="72"/>
        <v>0</v>
      </c>
      <c r="J854" s="55">
        <f t="shared" si="73"/>
        <v>0</v>
      </c>
      <c r="K854" s="55">
        <f t="shared" si="74"/>
        <v>0</v>
      </c>
      <c r="L854" s="60">
        <f t="shared" si="75"/>
        <v>0</v>
      </c>
      <c r="M854" s="22"/>
    </row>
    <row r="855" spans="1:13" s="8" customFormat="1" ht="18" x14ac:dyDescent="0.15">
      <c r="A855" s="140"/>
      <c r="B855" s="140"/>
      <c r="C855" s="115" t="s">
        <v>878</v>
      </c>
      <c r="D855" s="116" t="s">
        <v>1903</v>
      </c>
      <c r="E855" s="55">
        <v>9</v>
      </c>
      <c r="F855" s="54" t="s">
        <v>53</v>
      </c>
      <c r="G855" s="55">
        <v>0</v>
      </c>
      <c r="H855" s="55">
        <v>0</v>
      </c>
      <c r="I855" s="55">
        <f t="shared" si="72"/>
        <v>0</v>
      </c>
      <c r="J855" s="55">
        <f t="shared" si="73"/>
        <v>0</v>
      </c>
      <c r="K855" s="55">
        <f t="shared" si="74"/>
        <v>0</v>
      </c>
      <c r="L855" s="60">
        <f t="shared" si="75"/>
        <v>0</v>
      </c>
      <c r="M855" s="22"/>
    </row>
    <row r="856" spans="1:13" s="8" customFormat="1" ht="27" x14ac:dyDescent="0.15">
      <c r="A856" s="140"/>
      <c r="B856" s="140"/>
      <c r="C856" s="115" t="s">
        <v>879</v>
      </c>
      <c r="D856" s="116" t="s">
        <v>1904</v>
      </c>
      <c r="E856" s="55">
        <v>8</v>
      </c>
      <c r="F856" s="54" t="s">
        <v>53</v>
      </c>
      <c r="G856" s="55">
        <v>0</v>
      </c>
      <c r="H856" s="55">
        <v>0</v>
      </c>
      <c r="I856" s="55">
        <f t="shared" si="72"/>
        <v>0</v>
      </c>
      <c r="J856" s="55">
        <f t="shared" si="73"/>
        <v>0</v>
      </c>
      <c r="K856" s="55">
        <f t="shared" si="74"/>
        <v>0</v>
      </c>
      <c r="L856" s="60">
        <f t="shared" si="75"/>
        <v>0</v>
      </c>
      <c r="M856" s="22"/>
    </row>
    <row r="857" spans="1:13" s="8" customFormat="1" ht="27" x14ac:dyDescent="0.15">
      <c r="A857" s="140"/>
      <c r="B857" s="140"/>
      <c r="C857" s="115" t="s">
        <v>880</v>
      </c>
      <c r="D857" s="116" t="s">
        <v>1905</v>
      </c>
      <c r="E857" s="55">
        <v>56</v>
      </c>
      <c r="F857" s="54" t="s">
        <v>53</v>
      </c>
      <c r="G857" s="55">
        <v>0</v>
      </c>
      <c r="H857" s="55">
        <v>0</v>
      </c>
      <c r="I857" s="55">
        <f t="shared" si="72"/>
        <v>0</v>
      </c>
      <c r="J857" s="55">
        <f t="shared" si="73"/>
        <v>0</v>
      </c>
      <c r="K857" s="55">
        <f t="shared" si="74"/>
        <v>0</v>
      </c>
      <c r="L857" s="60">
        <f t="shared" si="75"/>
        <v>0</v>
      </c>
      <c r="M857" s="22"/>
    </row>
    <row r="858" spans="1:13" s="8" customFormat="1" ht="27" x14ac:dyDescent="0.15">
      <c r="A858" s="140"/>
      <c r="B858" s="140"/>
      <c r="C858" s="115" t="s">
        <v>881</v>
      </c>
      <c r="D858" s="116" t="s">
        <v>1906</v>
      </c>
      <c r="E858" s="55">
        <v>8</v>
      </c>
      <c r="F858" s="54" t="s">
        <v>53</v>
      </c>
      <c r="G858" s="55">
        <v>0</v>
      </c>
      <c r="H858" s="55">
        <v>0</v>
      </c>
      <c r="I858" s="55">
        <f t="shared" si="72"/>
        <v>0</v>
      </c>
      <c r="J858" s="55">
        <f t="shared" si="73"/>
        <v>0</v>
      </c>
      <c r="K858" s="55">
        <f t="shared" si="74"/>
        <v>0</v>
      </c>
      <c r="L858" s="60">
        <f t="shared" si="75"/>
        <v>0</v>
      </c>
      <c r="M858" s="26"/>
    </row>
    <row r="859" spans="1:13" s="8" customFormat="1" ht="27" x14ac:dyDescent="0.15">
      <c r="A859" s="140"/>
      <c r="B859" s="140"/>
      <c r="C859" s="115" t="s">
        <v>882</v>
      </c>
      <c r="D859" s="116" t="s">
        <v>1907</v>
      </c>
      <c r="E859" s="55">
        <v>7</v>
      </c>
      <c r="F859" s="54" t="s">
        <v>53</v>
      </c>
      <c r="G859" s="55">
        <v>0</v>
      </c>
      <c r="H859" s="55">
        <v>0</v>
      </c>
      <c r="I859" s="55">
        <f t="shared" si="72"/>
        <v>0</v>
      </c>
      <c r="J859" s="55">
        <f t="shared" si="73"/>
        <v>0</v>
      </c>
      <c r="K859" s="55">
        <f t="shared" si="74"/>
        <v>0</v>
      </c>
      <c r="L859" s="60">
        <f t="shared" si="75"/>
        <v>0</v>
      </c>
      <c r="M859" s="22"/>
    </row>
    <row r="860" spans="1:13" s="8" customFormat="1" ht="18" x14ac:dyDescent="0.15">
      <c r="A860" s="140"/>
      <c r="B860" s="140"/>
      <c r="C860" s="115" t="s">
        <v>883</v>
      </c>
      <c r="D860" s="116" t="s">
        <v>1908</v>
      </c>
      <c r="E860" s="55">
        <v>47</v>
      </c>
      <c r="F860" s="54" t="s">
        <v>53</v>
      </c>
      <c r="G860" s="55">
        <v>0</v>
      </c>
      <c r="H860" s="55">
        <v>0</v>
      </c>
      <c r="I860" s="55">
        <f t="shared" si="72"/>
        <v>0</v>
      </c>
      <c r="J860" s="55">
        <f t="shared" si="73"/>
        <v>0</v>
      </c>
      <c r="K860" s="55">
        <f t="shared" si="74"/>
        <v>0</v>
      </c>
      <c r="L860" s="60">
        <f t="shared" si="75"/>
        <v>0</v>
      </c>
      <c r="M860" s="22"/>
    </row>
    <row r="861" spans="1:13" s="8" customFormat="1" ht="18" x14ac:dyDescent="0.15">
      <c r="A861" s="140"/>
      <c r="B861" s="140"/>
      <c r="C861" s="115" t="s">
        <v>884</v>
      </c>
      <c r="D861" s="116" t="s">
        <v>1909</v>
      </c>
      <c r="E861" s="55">
        <v>3.1</v>
      </c>
      <c r="F861" s="54" t="s">
        <v>12</v>
      </c>
      <c r="G861" s="55">
        <v>0</v>
      </c>
      <c r="H861" s="55">
        <v>0</v>
      </c>
      <c r="I861" s="55">
        <f t="shared" si="72"/>
        <v>0</v>
      </c>
      <c r="J861" s="55">
        <f t="shared" si="73"/>
        <v>0</v>
      </c>
      <c r="K861" s="55">
        <f t="shared" si="74"/>
        <v>0</v>
      </c>
      <c r="L861" s="60">
        <f t="shared" si="75"/>
        <v>0</v>
      </c>
      <c r="M861" s="26"/>
    </row>
    <row r="862" spans="1:13" s="8" customFormat="1" ht="18" x14ac:dyDescent="0.15">
      <c r="A862" s="140"/>
      <c r="B862" s="140"/>
      <c r="C862" s="115" t="s">
        <v>885</v>
      </c>
      <c r="D862" s="116" t="s">
        <v>1910</v>
      </c>
      <c r="E862" s="55">
        <v>2</v>
      </c>
      <c r="F862" s="54" t="s">
        <v>53</v>
      </c>
      <c r="G862" s="55">
        <v>0</v>
      </c>
      <c r="H862" s="55">
        <v>0</v>
      </c>
      <c r="I862" s="55">
        <f t="shared" si="72"/>
        <v>0</v>
      </c>
      <c r="J862" s="55">
        <f t="shared" si="73"/>
        <v>0</v>
      </c>
      <c r="K862" s="55">
        <f t="shared" si="74"/>
        <v>0</v>
      </c>
      <c r="L862" s="60">
        <f t="shared" si="75"/>
        <v>0</v>
      </c>
      <c r="M862" s="22"/>
    </row>
    <row r="863" spans="1:13" s="8" customFormat="1" ht="9" x14ac:dyDescent="0.15">
      <c r="A863" s="140"/>
      <c r="B863" s="140"/>
      <c r="C863" s="115" t="s">
        <v>886</v>
      </c>
      <c r="D863" s="116" t="s">
        <v>1911</v>
      </c>
      <c r="E863" s="55">
        <v>4</v>
      </c>
      <c r="F863" s="54" t="s">
        <v>53</v>
      </c>
      <c r="G863" s="55">
        <v>0</v>
      </c>
      <c r="H863" s="55">
        <v>0</v>
      </c>
      <c r="I863" s="55">
        <f t="shared" si="72"/>
        <v>0</v>
      </c>
      <c r="J863" s="55">
        <f t="shared" si="73"/>
        <v>0</v>
      </c>
      <c r="K863" s="55">
        <f t="shared" si="74"/>
        <v>0</v>
      </c>
      <c r="L863" s="60">
        <f t="shared" si="75"/>
        <v>0</v>
      </c>
      <c r="M863" s="22"/>
    </row>
    <row r="864" spans="1:13" s="8" customFormat="1" ht="27" x14ac:dyDescent="0.15">
      <c r="A864" s="140"/>
      <c r="B864" s="140"/>
      <c r="C864" s="115" t="s">
        <v>887</v>
      </c>
      <c r="D864" s="116" t="s">
        <v>1912</v>
      </c>
      <c r="E864" s="55">
        <v>2</v>
      </c>
      <c r="F864" s="54" t="s">
        <v>53</v>
      </c>
      <c r="G864" s="55">
        <v>0</v>
      </c>
      <c r="H864" s="55">
        <v>0</v>
      </c>
      <c r="I864" s="55">
        <f t="shared" si="72"/>
        <v>0</v>
      </c>
      <c r="J864" s="55">
        <f t="shared" si="73"/>
        <v>0</v>
      </c>
      <c r="K864" s="55">
        <f t="shared" si="74"/>
        <v>0</v>
      </c>
      <c r="L864" s="60">
        <f t="shared" si="75"/>
        <v>0</v>
      </c>
      <c r="M864" s="21"/>
    </row>
    <row r="865" spans="1:13" s="8" customFormat="1" ht="18" x14ac:dyDescent="0.15">
      <c r="A865" s="140"/>
      <c r="B865" s="140"/>
      <c r="C865" s="115" t="s">
        <v>888</v>
      </c>
      <c r="D865" s="116" t="s">
        <v>1913</v>
      </c>
      <c r="E865" s="55">
        <v>212.73</v>
      </c>
      <c r="F865" s="54" t="s">
        <v>12</v>
      </c>
      <c r="G865" s="55">
        <v>0</v>
      </c>
      <c r="H865" s="55">
        <v>0</v>
      </c>
      <c r="I865" s="55">
        <f t="shared" si="72"/>
        <v>0</v>
      </c>
      <c r="J865" s="55">
        <f t="shared" si="73"/>
        <v>0</v>
      </c>
      <c r="K865" s="55">
        <f t="shared" si="74"/>
        <v>0</v>
      </c>
      <c r="L865" s="60">
        <f t="shared" si="75"/>
        <v>0</v>
      </c>
      <c r="M865" s="21"/>
    </row>
    <row r="866" spans="1:13" s="71" customFormat="1" ht="18" x14ac:dyDescent="0.15">
      <c r="A866" s="140"/>
      <c r="B866" s="140"/>
      <c r="C866" s="115" t="s">
        <v>889</v>
      </c>
      <c r="D866" s="116" t="s">
        <v>1914</v>
      </c>
      <c r="E866" s="55">
        <v>212.73</v>
      </c>
      <c r="F866" s="54" t="s">
        <v>12</v>
      </c>
      <c r="G866" s="55">
        <v>0</v>
      </c>
      <c r="H866" s="55">
        <v>0</v>
      </c>
      <c r="I866" s="55">
        <f t="shared" si="72"/>
        <v>0</v>
      </c>
      <c r="J866" s="55">
        <f t="shared" si="73"/>
        <v>0</v>
      </c>
      <c r="K866" s="55">
        <f t="shared" si="74"/>
        <v>0</v>
      </c>
      <c r="L866" s="60">
        <f t="shared" si="75"/>
        <v>0</v>
      </c>
      <c r="M866" s="22"/>
    </row>
    <row r="867" spans="1:13" s="8" customFormat="1" ht="36" x14ac:dyDescent="0.15">
      <c r="A867" s="140"/>
      <c r="B867" s="140"/>
      <c r="C867" s="115" t="s">
        <v>890</v>
      </c>
      <c r="D867" s="116" t="s">
        <v>1915</v>
      </c>
      <c r="E867" s="55">
        <v>99.93</v>
      </c>
      <c r="F867" s="54" t="s">
        <v>12</v>
      </c>
      <c r="G867" s="55">
        <v>0</v>
      </c>
      <c r="H867" s="55">
        <v>0</v>
      </c>
      <c r="I867" s="55">
        <f t="shared" si="72"/>
        <v>0</v>
      </c>
      <c r="J867" s="55">
        <f t="shared" si="73"/>
        <v>0</v>
      </c>
      <c r="K867" s="55">
        <f t="shared" si="74"/>
        <v>0</v>
      </c>
      <c r="L867" s="60">
        <f t="shared" si="75"/>
        <v>0</v>
      </c>
      <c r="M867" s="22"/>
    </row>
    <row r="868" spans="1:13" s="8" customFormat="1" ht="36" x14ac:dyDescent="0.15">
      <c r="A868" s="140"/>
      <c r="B868" s="140"/>
      <c r="C868" s="115" t="s">
        <v>891</v>
      </c>
      <c r="D868" s="116" t="s">
        <v>1916</v>
      </c>
      <c r="E868" s="55">
        <v>38.9</v>
      </c>
      <c r="F868" s="54" t="s">
        <v>12</v>
      </c>
      <c r="G868" s="55">
        <v>0</v>
      </c>
      <c r="H868" s="55">
        <v>0</v>
      </c>
      <c r="I868" s="55">
        <f t="shared" si="72"/>
        <v>0</v>
      </c>
      <c r="J868" s="55">
        <f t="shared" si="73"/>
        <v>0</v>
      </c>
      <c r="K868" s="55">
        <f t="shared" si="74"/>
        <v>0</v>
      </c>
      <c r="L868" s="60">
        <f t="shared" si="75"/>
        <v>0</v>
      </c>
      <c r="M868" s="22"/>
    </row>
    <row r="869" spans="1:13" s="8" customFormat="1" ht="9" x14ac:dyDescent="0.15">
      <c r="A869" s="140"/>
      <c r="B869" s="140"/>
      <c r="C869" s="68" t="s">
        <v>892</v>
      </c>
      <c r="D869" s="161" t="s">
        <v>1917</v>
      </c>
      <c r="E869" s="55"/>
      <c r="F869" s="54"/>
      <c r="G869" s="55"/>
      <c r="H869" s="55"/>
      <c r="I869" s="55"/>
      <c r="J869" s="55"/>
      <c r="K869" s="55"/>
      <c r="L869" s="60"/>
      <c r="M869" s="22"/>
    </row>
    <row r="870" spans="1:13" s="8" customFormat="1" ht="18" x14ac:dyDescent="0.15">
      <c r="A870" s="140"/>
      <c r="B870" s="140"/>
      <c r="C870" s="115" t="s">
        <v>893</v>
      </c>
      <c r="D870" s="116" t="s">
        <v>1918</v>
      </c>
      <c r="E870" s="55">
        <v>177.2</v>
      </c>
      <c r="F870" s="54" t="s">
        <v>12</v>
      </c>
      <c r="G870" s="55">
        <v>0</v>
      </c>
      <c r="H870" s="55">
        <v>0</v>
      </c>
      <c r="I870" s="55">
        <f t="shared" si="72"/>
        <v>0</v>
      </c>
      <c r="J870" s="55">
        <f t="shared" si="73"/>
        <v>0</v>
      </c>
      <c r="K870" s="55">
        <f t="shared" si="74"/>
        <v>0</v>
      </c>
      <c r="L870" s="60">
        <f t="shared" si="75"/>
        <v>0</v>
      </c>
      <c r="M870" s="26"/>
    </row>
    <row r="871" spans="1:13" s="8" customFormat="1" ht="18" x14ac:dyDescent="0.15">
      <c r="A871" s="140"/>
      <c r="B871" s="140"/>
      <c r="C871" s="115" t="s">
        <v>894</v>
      </c>
      <c r="D871" s="116" t="s">
        <v>1919</v>
      </c>
      <c r="E871" s="55">
        <v>9.6999999999999993</v>
      </c>
      <c r="F871" s="54" t="s">
        <v>12</v>
      </c>
      <c r="G871" s="55">
        <v>0</v>
      </c>
      <c r="H871" s="55">
        <v>0</v>
      </c>
      <c r="I871" s="55">
        <f t="shared" si="72"/>
        <v>0</v>
      </c>
      <c r="J871" s="55">
        <f t="shared" si="73"/>
        <v>0</v>
      </c>
      <c r="K871" s="55">
        <f t="shared" si="74"/>
        <v>0</v>
      </c>
      <c r="L871" s="60">
        <f t="shared" si="75"/>
        <v>0</v>
      </c>
      <c r="M871" s="22"/>
    </row>
    <row r="872" spans="1:13" s="8" customFormat="1" ht="18" x14ac:dyDescent="0.15">
      <c r="A872" s="140"/>
      <c r="B872" s="140"/>
      <c r="C872" s="115" t="s">
        <v>895</v>
      </c>
      <c r="D872" s="116" t="s">
        <v>1920</v>
      </c>
      <c r="E872" s="55">
        <v>10.199999999999999</v>
      </c>
      <c r="F872" s="54" t="s">
        <v>12</v>
      </c>
      <c r="G872" s="55">
        <v>0</v>
      </c>
      <c r="H872" s="55">
        <v>0</v>
      </c>
      <c r="I872" s="55">
        <f t="shared" si="72"/>
        <v>0</v>
      </c>
      <c r="J872" s="55">
        <f t="shared" si="73"/>
        <v>0</v>
      </c>
      <c r="K872" s="55">
        <f t="shared" si="74"/>
        <v>0</v>
      </c>
      <c r="L872" s="60">
        <f t="shared" si="75"/>
        <v>0</v>
      </c>
      <c r="M872" s="21"/>
    </row>
    <row r="873" spans="1:13" s="8" customFormat="1" ht="18" x14ac:dyDescent="0.15">
      <c r="A873" s="140"/>
      <c r="B873" s="140"/>
      <c r="C873" s="115" t="s">
        <v>896</v>
      </c>
      <c r="D873" s="116" t="s">
        <v>1921</v>
      </c>
      <c r="E873" s="55">
        <v>70.900000000000006</v>
      </c>
      <c r="F873" s="54" t="s">
        <v>12</v>
      </c>
      <c r="G873" s="55">
        <v>0</v>
      </c>
      <c r="H873" s="55">
        <v>0</v>
      </c>
      <c r="I873" s="55">
        <f t="shared" si="72"/>
        <v>0</v>
      </c>
      <c r="J873" s="55">
        <f t="shared" si="73"/>
        <v>0</v>
      </c>
      <c r="K873" s="55">
        <f t="shared" si="74"/>
        <v>0</v>
      </c>
      <c r="L873" s="60">
        <f t="shared" si="75"/>
        <v>0</v>
      </c>
      <c r="M873" s="21"/>
    </row>
    <row r="874" spans="1:13" s="71" customFormat="1" ht="18" x14ac:dyDescent="0.15">
      <c r="A874" s="140"/>
      <c r="B874" s="140"/>
      <c r="C874" s="115" t="s">
        <v>897</v>
      </c>
      <c r="D874" s="116" t="s">
        <v>1922</v>
      </c>
      <c r="E874" s="55">
        <v>46</v>
      </c>
      <c r="F874" s="54" t="s">
        <v>53</v>
      </c>
      <c r="G874" s="55">
        <v>0</v>
      </c>
      <c r="H874" s="55">
        <v>0</v>
      </c>
      <c r="I874" s="55">
        <f t="shared" si="72"/>
        <v>0</v>
      </c>
      <c r="J874" s="55">
        <f t="shared" si="73"/>
        <v>0</v>
      </c>
      <c r="K874" s="55">
        <f t="shared" si="74"/>
        <v>0</v>
      </c>
      <c r="L874" s="60">
        <f t="shared" si="75"/>
        <v>0</v>
      </c>
      <c r="M874" s="22"/>
    </row>
    <row r="875" spans="1:13" s="8" customFormat="1" ht="18" x14ac:dyDescent="0.15">
      <c r="A875" s="140"/>
      <c r="B875" s="140"/>
      <c r="C875" s="115" t="s">
        <v>898</v>
      </c>
      <c r="D875" s="116" t="s">
        <v>1923</v>
      </c>
      <c r="E875" s="55">
        <v>5</v>
      </c>
      <c r="F875" s="54" t="s">
        <v>53</v>
      </c>
      <c r="G875" s="55">
        <v>0</v>
      </c>
      <c r="H875" s="55">
        <v>0</v>
      </c>
      <c r="I875" s="55">
        <f t="shared" si="72"/>
        <v>0</v>
      </c>
      <c r="J875" s="55">
        <f t="shared" si="73"/>
        <v>0</v>
      </c>
      <c r="K875" s="55">
        <f t="shared" si="74"/>
        <v>0</v>
      </c>
      <c r="L875" s="60">
        <f t="shared" si="75"/>
        <v>0</v>
      </c>
      <c r="M875" s="22"/>
    </row>
    <row r="876" spans="1:13" s="8" customFormat="1" ht="18" x14ac:dyDescent="0.15">
      <c r="A876" s="140"/>
      <c r="B876" s="140"/>
      <c r="C876" s="115" t="s">
        <v>899</v>
      </c>
      <c r="D876" s="116" t="s">
        <v>1924</v>
      </c>
      <c r="E876" s="55">
        <v>11</v>
      </c>
      <c r="F876" s="54" t="s">
        <v>53</v>
      </c>
      <c r="G876" s="55">
        <v>0</v>
      </c>
      <c r="H876" s="55">
        <v>0</v>
      </c>
      <c r="I876" s="55">
        <f t="shared" si="72"/>
        <v>0</v>
      </c>
      <c r="J876" s="55">
        <f t="shared" si="73"/>
        <v>0</v>
      </c>
      <c r="K876" s="55">
        <f t="shared" si="74"/>
        <v>0</v>
      </c>
      <c r="L876" s="60">
        <f t="shared" si="75"/>
        <v>0</v>
      </c>
      <c r="M876" s="22"/>
    </row>
    <row r="877" spans="1:13" s="8" customFormat="1" ht="18" x14ac:dyDescent="0.15">
      <c r="A877" s="140"/>
      <c r="B877" s="140"/>
      <c r="C877" s="115" t="s">
        <v>900</v>
      </c>
      <c r="D877" s="116" t="s">
        <v>1925</v>
      </c>
      <c r="E877" s="55">
        <v>4</v>
      </c>
      <c r="F877" s="54" t="s">
        <v>53</v>
      </c>
      <c r="G877" s="55">
        <v>0</v>
      </c>
      <c r="H877" s="55">
        <v>0</v>
      </c>
      <c r="I877" s="55">
        <f t="shared" si="72"/>
        <v>0</v>
      </c>
      <c r="J877" s="55">
        <f t="shared" si="73"/>
        <v>0</v>
      </c>
      <c r="K877" s="55">
        <f t="shared" si="74"/>
        <v>0</v>
      </c>
      <c r="L877" s="60">
        <f t="shared" si="75"/>
        <v>0</v>
      </c>
      <c r="M877" s="21"/>
    </row>
    <row r="878" spans="1:13" s="8" customFormat="1" ht="18" x14ac:dyDescent="0.15">
      <c r="A878" s="140"/>
      <c r="B878" s="140"/>
      <c r="C878" s="115" t="s">
        <v>901</v>
      </c>
      <c r="D878" s="116" t="s">
        <v>1926</v>
      </c>
      <c r="E878" s="55">
        <v>2</v>
      </c>
      <c r="F878" s="54" t="s">
        <v>53</v>
      </c>
      <c r="G878" s="55">
        <v>0</v>
      </c>
      <c r="H878" s="55">
        <v>0</v>
      </c>
      <c r="I878" s="55">
        <f t="shared" si="72"/>
        <v>0</v>
      </c>
      <c r="J878" s="55">
        <f t="shared" si="73"/>
        <v>0</v>
      </c>
      <c r="K878" s="55">
        <f t="shared" si="74"/>
        <v>0</v>
      </c>
      <c r="L878" s="60">
        <f t="shared" si="75"/>
        <v>0</v>
      </c>
      <c r="M878" s="21"/>
    </row>
    <row r="879" spans="1:13" s="71" customFormat="1" ht="18" x14ac:dyDescent="0.15">
      <c r="A879" s="140"/>
      <c r="B879" s="140"/>
      <c r="C879" s="115" t="s">
        <v>902</v>
      </c>
      <c r="D879" s="116" t="s">
        <v>1927</v>
      </c>
      <c r="E879" s="55">
        <v>2</v>
      </c>
      <c r="F879" s="54" t="s">
        <v>53</v>
      </c>
      <c r="G879" s="55">
        <v>0</v>
      </c>
      <c r="H879" s="55">
        <v>0</v>
      </c>
      <c r="I879" s="55">
        <f t="shared" si="72"/>
        <v>0</v>
      </c>
      <c r="J879" s="55">
        <f t="shared" si="73"/>
        <v>0</v>
      </c>
      <c r="K879" s="55">
        <f t="shared" si="74"/>
        <v>0</v>
      </c>
      <c r="L879" s="60">
        <f t="shared" si="75"/>
        <v>0</v>
      </c>
      <c r="M879" s="22"/>
    </row>
    <row r="880" spans="1:13" s="8" customFormat="1" ht="18" x14ac:dyDescent="0.15">
      <c r="A880" s="140"/>
      <c r="B880" s="140"/>
      <c r="C880" s="115" t="s">
        <v>903</v>
      </c>
      <c r="D880" s="116" t="s">
        <v>1928</v>
      </c>
      <c r="E880" s="55">
        <v>2</v>
      </c>
      <c r="F880" s="54" t="s">
        <v>53</v>
      </c>
      <c r="G880" s="55">
        <v>0</v>
      </c>
      <c r="H880" s="55">
        <v>0</v>
      </c>
      <c r="I880" s="55">
        <f t="shared" si="72"/>
        <v>0</v>
      </c>
      <c r="J880" s="55">
        <f t="shared" si="73"/>
        <v>0</v>
      </c>
      <c r="K880" s="55">
        <f t="shared" si="74"/>
        <v>0</v>
      </c>
      <c r="L880" s="60">
        <f t="shared" si="75"/>
        <v>0</v>
      </c>
      <c r="M880" s="26"/>
    </row>
    <row r="881" spans="1:13" s="8" customFormat="1" ht="18" x14ac:dyDescent="0.15">
      <c r="A881" s="140"/>
      <c r="B881" s="140"/>
      <c r="C881" s="115" t="s">
        <v>904</v>
      </c>
      <c r="D881" s="116" t="s">
        <v>1929</v>
      </c>
      <c r="E881" s="55">
        <v>1</v>
      </c>
      <c r="F881" s="54" t="s">
        <v>53</v>
      </c>
      <c r="G881" s="55">
        <v>0</v>
      </c>
      <c r="H881" s="55">
        <v>0</v>
      </c>
      <c r="I881" s="55">
        <f t="shared" si="72"/>
        <v>0</v>
      </c>
      <c r="J881" s="55">
        <f t="shared" si="73"/>
        <v>0</v>
      </c>
      <c r="K881" s="55">
        <f t="shared" si="74"/>
        <v>0</v>
      </c>
      <c r="L881" s="60">
        <f t="shared" si="75"/>
        <v>0</v>
      </c>
      <c r="M881" s="22"/>
    </row>
    <row r="882" spans="1:13" s="8" customFormat="1" ht="18" x14ac:dyDescent="0.15">
      <c r="A882" s="140"/>
      <c r="B882" s="140"/>
      <c r="C882" s="115" t="s">
        <v>905</v>
      </c>
      <c r="D882" s="116" t="s">
        <v>1930</v>
      </c>
      <c r="E882" s="55">
        <v>2</v>
      </c>
      <c r="F882" s="54" t="s">
        <v>53</v>
      </c>
      <c r="G882" s="55">
        <v>0</v>
      </c>
      <c r="H882" s="55">
        <v>0</v>
      </c>
      <c r="I882" s="55">
        <f t="shared" si="72"/>
        <v>0</v>
      </c>
      <c r="J882" s="55">
        <f t="shared" si="73"/>
        <v>0</v>
      </c>
      <c r="K882" s="55">
        <f t="shared" si="74"/>
        <v>0</v>
      </c>
      <c r="L882" s="60">
        <f t="shared" si="75"/>
        <v>0</v>
      </c>
      <c r="M882" s="22"/>
    </row>
    <row r="883" spans="1:13" s="8" customFormat="1" ht="18" x14ac:dyDescent="0.15">
      <c r="A883" s="140"/>
      <c r="B883" s="140"/>
      <c r="C883" s="115" t="s">
        <v>906</v>
      </c>
      <c r="D883" s="116" t="s">
        <v>1931</v>
      </c>
      <c r="E883" s="55">
        <v>3</v>
      </c>
      <c r="F883" s="54" t="s">
        <v>53</v>
      </c>
      <c r="G883" s="55">
        <v>0</v>
      </c>
      <c r="H883" s="55">
        <v>0</v>
      </c>
      <c r="I883" s="55">
        <f t="shared" si="72"/>
        <v>0</v>
      </c>
      <c r="J883" s="55">
        <f t="shared" si="73"/>
        <v>0</v>
      </c>
      <c r="K883" s="55">
        <f t="shared" si="74"/>
        <v>0</v>
      </c>
      <c r="L883" s="60">
        <f t="shared" si="75"/>
        <v>0</v>
      </c>
      <c r="M883" s="21"/>
    </row>
    <row r="884" spans="1:13" s="8" customFormat="1" ht="18" x14ac:dyDescent="0.15">
      <c r="A884" s="140"/>
      <c r="B884" s="140"/>
      <c r="C884" s="115" t="s">
        <v>907</v>
      </c>
      <c r="D884" s="116" t="s">
        <v>1932</v>
      </c>
      <c r="E884" s="55">
        <v>21</v>
      </c>
      <c r="F884" s="54" t="s">
        <v>53</v>
      </c>
      <c r="G884" s="55">
        <v>0</v>
      </c>
      <c r="H884" s="55">
        <v>0</v>
      </c>
      <c r="I884" s="55">
        <f t="shared" si="72"/>
        <v>0</v>
      </c>
      <c r="J884" s="55">
        <f t="shared" si="73"/>
        <v>0</v>
      </c>
      <c r="K884" s="55">
        <f t="shared" si="74"/>
        <v>0</v>
      </c>
      <c r="L884" s="60">
        <f t="shared" si="75"/>
        <v>0</v>
      </c>
      <c r="M884" s="21"/>
    </row>
    <row r="885" spans="1:13" s="71" customFormat="1" ht="18" x14ac:dyDescent="0.15">
      <c r="A885" s="140"/>
      <c r="B885" s="140"/>
      <c r="C885" s="115" t="s">
        <v>908</v>
      </c>
      <c r="D885" s="116" t="s">
        <v>1933</v>
      </c>
      <c r="E885" s="55">
        <v>2</v>
      </c>
      <c r="F885" s="54" t="s">
        <v>53</v>
      </c>
      <c r="G885" s="55">
        <v>0</v>
      </c>
      <c r="H885" s="55">
        <v>0</v>
      </c>
      <c r="I885" s="55">
        <f t="shared" si="72"/>
        <v>0</v>
      </c>
      <c r="J885" s="55">
        <f t="shared" si="73"/>
        <v>0</v>
      </c>
      <c r="K885" s="55">
        <f t="shared" si="74"/>
        <v>0</v>
      </c>
      <c r="L885" s="60">
        <f t="shared" si="75"/>
        <v>0</v>
      </c>
      <c r="M885" s="22"/>
    </row>
    <row r="886" spans="1:13" s="8" customFormat="1" ht="18" x14ac:dyDescent="0.15">
      <c r="A886" s="140"/>
      <c r="B886" s="140"/>
      <c r="C886" s="115" t="s">
        <v>909</v>
      </c>
      <c r="D886" s="116" t="s">
        <v>1934</v>
      </c>
      <c r="E886" s="55">
        <v>1</v>
      </c>
      <c r="F886" s="54" t="s">
        <v>53</v>
      </c>
      <c r="G886" s="55">
        <v>0</v>
      </c>
      <c r="H886" s="55">
        <v>0</v>
      </c>
      <c r="I886" s="55">
        <f t="shared" si="72"/>
        <v>0</v>
      </c>
      <c r="J886" s="55">
        <f t="shared" si="73"/>
        <v>0</v>
      </c>
      <c r="K886" s="55">
        <f t="shared" si="74"/>
        <v>0</v>
      </c>
      <c r="L886" s="60">
        <f t="shared" si="75"/>
        <v>0</v>
      </c>
      <c r="M886" s="22"/>
    </row>
    <row r="887" spans="1:13" s="8" customFormat="1" ht="18" x14ac:dyDescent="0.15">
      <c r="A887" s="140"/>
      <c r="B887" s="140"/>
      <c r="C887" s="115" t="s">
        <v>910</v>
      </c>
      <c r="D887" s="116" t="s">
        <v>1935</v>
      </c>
      <c r="E887" s="55">
        <v>2</v>
      </c>
      <c r="F887" s="54" t="s">
        <v>53</v>
      </c>
      <c r="G887" s="55">
        <v>0</v>
      </c>
      <c r="H887" s="55">
        <v>0</v>
      </c>
      <c r="I887" s="55">
        <f t="shared" si="72"/>
        <v>0</v>
      </c>
      <c r="J887" s="55">
        <f t="shared" si="73"/>
        <v>0</v>
      </c>
      <c r="K887" s="55">
        <f t="shared" si="74"/>
        <v>0</v>
      </c>
      <c r="L887" s="60">
        <f t="shared" si="75"/>
        <v>0</v>
      </c>
      <c r="M887" s="22"/>
    </row>
    <row r="888" spans="1:13" s="8" customFormat="1" ht="18" x14ac:dyDescent="0.15">
      <c r="A888" s="140"/>
      <c r="B888" s="140"/>
      <c r="C888" s="115" t="s">
        <v>911</v>
      </c>
      <c r="D888" s="116" t="s">
        <v>1936</v>
      </c>
      <c r="E888" s="55">
        <v>1</v>
      </c>
      <c r="F888" s="54" t="s">
        <v>53</v>
      </c>
      <c r="G888" s="55">
        <v>0</v>
      </c>
      <c r="H888" s="55">
        <v>0</v>
      </c>
      <c r="I888" s="55">
        <f t="shared" si="72"/>
        <v>0</v>
      </c>
      <c r="J888" s="55">
        <f t="shared" si="73"/>
        <v>0</v>
      </c>
      <c r="K888" s="55">
        <f t="shared" si="74"/>
        <v>0</v>
      </c>
      <c r="L888" s="60">
        <f t="shared" si="75"/>
        <v>0</v>
      </c>
      <c r="M888" s="22"/>
    </row>
    <row r="889" spans="1:13" s="8" customFormat="1" ht="18" x14ac:dyDescent="0.15">
      <c r="A889" s="140"/>
      <c r="B889" s="140"/>
      <c r="C889" s="115" t="s">
        <v>912</v>
      </c>
      <c r="D889" s="116" t="s">
        <v>1937</v>
      </c>
      <c r="E889" s="55">
        <v>1</v>
      </c>
      <c r="F889" s="54" t="s">
        <v>53</v>
      </c>
      <c r="G889" s="55">
        <v>0</v>
      </c>
      <c r="H889" s="55">
        <v>0</v>
      </c>
      <c r="I889" s="55">
        <f t="shared" si="72"/>
        <v>0</v>
      </c>
      <c r="J889" s="55">
        <f t="shared" si="73"/>
        <v>0</v>
      </c>
      <c r="K889" s="55">
        <f t="shared" si="74"/>
        <v>0</v>
      </c>
      <c r="L889" s="60">
        <f t="shared" si="75"/>
        <v>0</v>
      </c>
      <c r="M889" s="26"/>
    </row>
    <row r="890" spans="1:13" s="8" customFormat="1" ht="18" x14ac:dyDescent="0.15">
      <c r="A890" s="140"/>
      <c r="B890" s="140"/>
      <c r="C890" s="115" t="s">
        <v>913</v>
      </c>
      <c r="D890" s="116" t="s">
        <v>1938</v>
      </c>
      <c r="E890" s="55">
        <v>1</v>
      </c>
      <c r="F890" s="54" t="s">
        <v>53</v>
      </c>
      <c r="G890" s="55">
        <v>0</v>
      </c>
      <c r="H890" s="55">
        <v>0</v>
      </c>
      <c r="I890" s="55">
        <f t="shared" si="72"/>
        <v>0</v>
      </c>
      <c r="J890" s="55">
        <f t="shared" si="73"/>
        <v>0</v>
      </c>
      <c r="K890" s="55">
        <f t="shared" si="74"/>
        <v>0</v>
      </c>
      <c r="L890" s="60">
        <f t="shared" si="75"/>
        <v>0</v>
      </c>
      <c r="M890" s="22"/>
    </row>
    <row r="891" spans="1:13" s="8" customFormat="1" ht="18" x14ac:dyDescent="0.15">
      <c r="A891" s="140"/>
      <c r="B891" s="140"/>
      <c r="C891" s="115" t="s">
        <v>914</v>
      </c>
      <c r="D891" s="116" t="s">
        <v>1939</v>
      </c>
      <c r="E891" s="55">
        <v>1</v>
      </c>
      <c r="F891" s="54" t="s">
        <v>53</v>
      </c>
      <c r="G891" s="55">
        <v>0</v>
      </c>
      <c r="H891" s="55">
        <v>0</v>
      </c>
      <c r="I891" s="55">
        <f t="shared" si="72"/>
        <v>0</v>
      </c>
      <c r="J891" s="55">
        <f t="shared" si="73"/>
        <v>0</v>
      </c>
      <c r="K891" s="55">
        <f t="shared" si="74"/>
        <v>0</v>
      </c>
      <c r="L891" s="60">
        <f t="shared" si="75"/>
        <v>0</v>
      </c>
      <c r="M891" s="22"/>
    </row>
    <row r="892" spans="1:13" s="8" customFormat="1" ht="9" x14ac:dyDescent="0.15">
      <c r="A892" s="140"/>
      <c r="B892" s="140"/>
      <c r="C892" s="115" t="s">
        <v>915</v>
      </c>
      <c r="D892" s="116" t="s">
        <v>1940</v>
      </c>
      <c r="E892" s="55">
        <v>22</v>
      </c>
      <c r="F892" s="54" t="s">
        <v>53</v>
      </c>
      <c r="G892" s="55">
        <v>0</v>
      </c>
      <c r="H892" s="55">
        <v>0</v>
      </c>
      <c r="I892" s="55">
        <f t="shared" si="72"/>
        <v>0</v>
      </c>
      <c r="J892" s="55">
        <f t="shared" si="73"/>
        <v>0</v>
      </c>
      <c r="K892" s="55">
        <f t="shared" si="74"/>
        <v>0</v>
      </c>
      <c r="L892" s="60">
        <f t="shared" si="75"/>
        <v>0</v>
      </c>
      <c r="M892" s="22"/>
    </row>
    <row r="893" spans="1:13" s="8" customFormat="1" ht="9" x14ac:dyDescent="0.15">
      <c r="A893" s="140"/>
      <c r="B893" s="140"/>
      <c r="C893" s="115" t="s">
        <v>916</v>
      </c>
      <c r="D893" s="116" t="s">
        <v>1941</v>
      </c>
      <c r="E893" s="55">
        <v>60</v>
      </c>
      <c r="F893" s="54" t="s">
        <v>53</v>
      </c>
      <c r="G893" s="55">
        <v>0</v>
      </c>
      <c r="H893" s="55">
        <v>0</v>
      </c>
      <c r="I893" s="55">
        <f t="shared" si="72"/>
        <v>0</v>
      </c>
      <c r="J893" s="55">
        <f t="shared" si="73"/>
        <v>0</v>
      </c>
      <c r="K893" s="55">
        <f t="shared" si="74"/>
        <v>0</v>
      </c>
      <c r="L893" s="60">
        <f t="shared" si="75"/>
        <v>0</v>
      </c>
      <c r="M893" s="22"/>
    </row>
    <row r="894" spans="1:13" s="8" customFormat="1" ht="9" x14ac:dyDescent="0.15">
      <c r="A894" s="140"/>
      <c r="B894" s="140"/>
      <c r="C894" s="115" t="s">
        <v>917</v>
      </c>
      <c r="D894" s="116" t="s">
        <v>1942</v>
      </c>
      <c r="E894" s="55">
        <v>2</v>
      </c>
      <c r="F894" s="54" t="s">
        <v>53</v>
      </c>
      <c r="G894" s="55">
        <v>0</v>
      </c>
      <c r="H894" s="55">
        <v>0</v>
      </c>
      <c r="I894" s="55">
        <f t="shared" si="72"/>
        <v>0</v>
      </c>
      <c r="J894" s="55">
        <f t="shared" si="73"/>
        <v>0</v>
      </c>
      <c r="K894" s="55">
        <f t="shared" si="74"/>
        <v>0</v>
      </c>
      <c r="L894" s="60">
        <f t="shared" si="75"/>
        <v>0</v>
      </c>
      <c r="M894" s="26"/>
    </row>
    <row r="895" spans="1:13" s="8" customFormat="1" ht="18" x14ac:dyDescent="0.15">
      <c r="A895" s="140"/>
      <c r="B895" s="140"/>
      <c r="C895" s="115" t="s">
        <v>918</v>
      </c>
      <c r="D895" s="116" t="s">
        <v>1943</v>
      </c>
      <c r="E895" s="55">
        <v>89</v>
      </c>
      <c r="F895" s="54" t="s">
        <v>53</v>
      </c>
      <c r="G895" s="55">
        <v>0</v>
      </c>
      <c r="H895" s="55">
        <v>0</v>
      </c>
      <c r="I895" s="55">
        <f t="shared" si="72"/>
        <v>0</v>
      </c>
      <c r="J895" s="55">
        <f t="shared" si="73"/>
        <v>0</v>
      </c>
      <c r="K895" s="55">
        <f t="shared" si="74"/>
        <v>0</v>
      </c>
      <c r="L895" s="60">
        <f t="shared" si="75"/>
        <v>0</v>
      </c>
      <c r="M895" s="22"/>
    </row>
    <row r="896" spans="1:13" s="8" customFormat="1" ht="18" x14ac:dyDescent="0.15">
      <c r="A896" s="140"/>
      <c r="B896" s="140"/>
      <c r="C896" s="115" t="s">
        <v>919</v>
      </c>
      <c r="D896" s="116" t="s">
        <v>1922</v>
      </c>
      <c r="E896" s="55">
        <v>1</v>
      </c>
      <c r="F896" s="54" t="s">
        <v>53</v>
      </c>
      <c r="G896" s="55">
        <v>0</v>
      </c>
      <c r="H896" s="55">
        <v>0</v>
      </c>
      <c r="I896" s="55">
        <f t="shared" si="72"/>
        <v>0</v>
      </c>
      <c r="J896" s="55">
        <f t="shared" si="73"/>
        <v>0</v>
      </c>
      <c r="K896" s="55">
        <f t="shared" si="74"/>
        <v>0</v>
      </c>
      <c r="L896" s="60">
        <f t="shared" si="75"/>
        <v>0</v>
      </c>
      <c r="M896" s="22"/>
    </row>
    <row r="897" spans="1:13" s="8" customFormat="1" ht="18" x14ac:dyDescent="0.15">
      <c r="A897" s="140"/>
      <c r="B897" s="140"/>
      <c r="C897" s="115" t="s">
        <v>920</v>
      </c>
      <c r="D897" s="116" t="s">
        <v>1944</v>
      </c>
      <c r="E897" s="55">
        <v>29</v>
      </c>
      <c r="F897" s="54" t="s">
        <v>53</v>
      </c>
      <c r="G897" s="55">
        <v>0</v>
      </c>
      <c r="H897" s="55">
        <v>0</v>
      </c>
      <c r="I897" s="55">
        <f t="shared" si="72"/>
        <v>0</v>
      </c>
      <c r="J897" s="55">
        <f t="shared" si="73"/>
        <v>0</v>
      </c>
      <c r="K897" s="55">
        <f t="shared" si="74"/>
        <v>0</v>
      </c>
      <c r="L897" s="60">
        <f t="shared" si="75"/>
        <v>0</v>
      </c>
      <c r="M897" s="22"/>
    </row>
    <row r="898" spans="1:13" s="8" customFormat="1" ht="18" x14ac:dyDescent="0.15">
      <c r="A898" s="140"/>
      <c r="B898" s="140"/>
      <c r="C898" s="115" t="s">
        <v>921</v>
      </c>
      <c r="D898" s="116" t="s">
        <v>1945</v>
      </c>
      <c r="E898" s="55">
        <v>1</v>
      </c>
      <c r="F898" s="54" t="s">
        <v>53</v>
      </c>
      <c r="G898" s="55">
        <v>0</v>
      </c>
      <c r="H898" s="55">
        <v>0</v>
      </c>
      <c r="I898" s="55">
        <f t="shared" si="72"/>
        <v>0</v>
      </c>
      <c r="J898" s="55">
        <f t="shared" si="73"/>
        <v>0</v>
      </c>
      <c r="K898" s="55">
        <f t="shared" si="74"/>
        <v>0</v>
      </c>
      <c r="L898" s="60">
        <f t="shared" si="75"/>
        <v>0</v>
      </c>
      <c r="M898" s="26"/>
    </row>
    <row r="899" spans="1:13" s="8" customFormat="1" ht="18" x14ac:dyDescent="0.15">
      <c r="A899" s="140"/>
      <c r="B899" s="140"/>
      <c r="C899" s="115" t="s">
        <v>922</v>
      </c>
      <c r="D899" s="116" t="s">
        <v>1946</v>
      </c>
      <c r="E899" s="55">
        <v>13</v>
      </c>
      <c r="F899" s="54" t="s">
        <v>53</v>
      </c>
      <c r="G899" s="55">
        <v>0</v>
      </c>
      <c r="H899" s="55">
        <v>0</v>
      </c>
      <c r="I899" s="55">
        <f t="shared" si="72"/>
        <v>0</v>
      </c>
      <c r="J899" s="55">
        <f t="shared" si="73"/>
        <v>0</v>
      </c>
      <c r="K899" s="55">
        <f t="shared" si="74"/>
        <v>0</v>
      </c>
      <c r="L899" s="60">
        <f t="shared" si="75"/>
        <v>0</v>
      </c>
      <c r="M899" s="22"/>
    </row>
    <row r="900" spans="1:13" s="8" customFormat="1" ht="18" x14ac:dyDescent="0.15">
      <c r="A900" s="140"/>
      <c r="B900" s="140"/>
      <c r="C900" s="115" t="s">
        <v>923</v>
      </c>
      <c r="D900" s="116" t="s">
        <v>1947</v>
      </c>
      <c r="E900" s="55">
        <v>13</v>
      </c>
      <c r="F900" s="54" t="s">
        <v>53</v>
      </c>
      <c r="G900" s="55">
        <v>0</v>
      </c>
      <c r="H900" s="55">
        <v>0</v>
      </c>
      <c r="I900" s="55">
        <f t="shared" si="72"/>
        <v>0</v>
      </c>
      <c r="J900" s="55">
        <f t="shared" si="73"/>
        <v>0</v>
      </c>
      <c r="K900" s="55">
        <f t="shared" si="74"/>
        <v>0</v>
      </c>
      <c r="L900" s="60">
        <f t="shared" si="75"/>
        <v>0</v>
      </c>
      <c r="M900" s="22"/>
    </row>
    <row r="901" spans="1:13" s="8" customFormat="1" ht="18" x14ac:dyDescent="0.15">
      <c r="A901" s="140"/>
      <c r="B901" s="140"/>
      <c r="C901" s="115" t="s">
        <v>924</v>
      </c>
      <c r="D901" s="116" t="s">
        <v>1948</v>
      </c>
      <c r="E901" s="55">
        <v>3</v>
      </c>
      <c r="F901" s="54" t="s">
        <v>53</v>
      </c>
      <c r="G901" s="55">
        <v>0</v>
      </c>
      <c r="H901" s="55">
        <v>0</v>
      </c>
      <c r="I901" s="55">
        <f t="shared" si="72"/>
        <v>0</v>
      </c>
      <c r="J901" s="55">
        <f t="shared" si="73"/>
        <v>0</v>
      </c>
      <c r="K901" s="55">
        <f t="shared" si="74"/>
        <v>0</v>
      </c>
      <c r="L901" s="60">
        <f t="shared" si="75"/>
        <v>0</v>
      </c>
      <c r="M901" s="22"/>
    </row>
    <row r="902" spans="1:13" s="8" customFormat="1" ht="18" x14ac:dyDescent="0.15">
      <c r="A902" s="140"/>
      <c r="B902" s="140"/>
      <c r="C902" s="115" t="s">
        <v>925</v>
      </c>
      <c r="D902" s="116" t="s">
        <v>1949</v>
      </c>
      <c r="E902" s="55">
        <v>2</v>
      </c>
      <c r="F902" s="54" t="s">
        <v>53</v>
      </c>
      <c r="G902" s="55">
        <v>0</v>
      </c>
      <c r="H902" s="55">
        <v>0</v>
      </c>
      <c r="I902" s="55">
        <f t="shared" si="72"/>
        <v>0</v>
      </c>
      <c r="J902" s="55">
        <f t="shared" si="73"/>
        <v>0</v>
      </c>
      <c r="K902" s="55">
        <f t="shared" si="74"/>
        <v>0</v>
      </c>
      <c r="L902" s="60">
        <f t="shared" si="75"/>
        <v>0</v>
      </c>
      <c r="M902" s="22"/>
    </row>
    <row r="903" spans="1:13" s="8" customFormat="1" ht="18" x14ac:dyDescent="0.15">
      <c r="A903" s="140"/>
      <c r="B903" s="140"/>
      <c r="C903" s="115" t="s">
        <v>926</v>
      </c>
      <c r="D903" s="116" t="s">
        <v>1950</v>
      </c>
      <c r="E903" s="55">
        <v>8</v>
      </c>
      <c r="F903" s="54" t="s">
        <v>53</v>
      </c>
      <c r="G903" s="55">
        <v>0</v>
      </c>
      <c r="H903" s="55">
        <v>0</v>
      </c>
      <c r="I903" s="55">
        <f t="shared" si="72"/>
        <v>0</v>
      </c>
      <c r="J903" s="55">
        <f t="shared" si="73"/>
        <v>0</v>
      </c>
      <c r="K903" s="55">
        <f t="shared" si="74"/>
        <v>0</v>
      </c>
      <c r="L903" s="60">
        <f t="shared" si="75"/>
        <v>0</v>
      </c>
      <c r="M903" s="22"/>
    </row>
    <row r="904" spans="1:13" s="8" customFormat="1" ht="18" x14ac:dyDescent="0.15">
      <c r="A904" s="140"/>
      <c r="B904" s="140"/>
      <c r="C904" s="115" t="s">
        <v>927</v>
      </c>
      <c r="D904" s="116" t="s">
        <v>1951</v>
      </c>
      <c r="E904" s="55">
        <v>5</v>
      </c>
      <c r="F904" s="54" t="s">
        <v>53</v>
      </c>
      <c r="G904" s="55">
        <v>0</v>
      </c>
      <c r="H904" s="55">
        <v>0</v>
      </c>
      <c r="I904" s="55">
        <f t="shared" si="72"/>
        <v>0</v>
      </c>
      <c r="J904" s="55">
        <f t="shared" si="73"/>
        <v>0</v>
      </c>
      <c r="K904" s="55">
        <f t="shared" si="74"/>
        <v>0</v>
      </c>
      <c r="L904" s="60">
        <f t="shared" si="75"/>
        <v>0</v>
      </c>
      <c r="M904" s="22"/>
    </row>
    <row r="905" spans="1:13" s="8" customFormat="1" ht="9" x14ac:dyDescent="0.15">
      <c r="A905" s="140"/>
      <c r="B905" s="140"/>
      <c r="C905" s="115" t="s">
        <v>928</v>
      </c>
      <c r="D905" s="116" t="s">
        <v>1952</v>
      </c>
      <c r="E905" s="55">
        <v>1</v>
      </c>
      <c r="F905" s="54" t="s">
        <v>53</v>
      </c>
      <c r="G905" s="55">
        <v>0</v>
      </c>
      <c r="H905" s="55">
        <v>0</v>
      </c>
      <c r="I905" s="55">
        <f t="shared" si="72"/>
        <v>0</v>
      </c>
      <c r="J905" s="55">
        <f t="shared" si="73"/>
        <v>0</v>
      </c>
      <c r="K905" s="55">
        <f t="shared" si="74"/>
        <v>0</v>
      </c>
      <c r="L905" s="60">
        <f t="shared" si="75"/>
        <v>0</v>
      </c>
      <c r="M905" s="22"/>
    </row>
    <row r="906" spans="1:13" s="8" customFormat="1" ht="18" x14ac:dyDescent="0.15">
      <c r="A906" s="140"/>
      <c r="B906" s="140"/>
      <c r="C906" s="115" t="s">
        <v>929</v>
      </c>
      <c r="D906" s="116" t="s">
        <v>1953</v>
      </c>
      <c r="E906" s="55">
        <v>2</v>
      </c>
      <c r="F906" s="54" t="s">
        <v>53</v>
      </c>
      <c r="G906" s="55">
        <v>0</v>
      </c>
      <c r="H906" s="55">
        <v>0</v>
      </c>
      <c r="I906" s="55">
        <f t="shared" si="72"/>
        <v>0</v>
      </c>
      <c r="J906" s="55">
        <f t="shared" si="73"/>
        <v>0</v>
      </c>
      <c r="K906" s="55">
        <f t="shared" si="74"/>
        <v>0</v>
      </c>
      <c r="L906" s="60">
        <f t="shared" si="75"/>
        <v>0</v>
      </c>
      <c r="M906" s="22"/>
    </row>
    <row r="907" spans="1:13" s="8" customFormat="1" ht="18" x14ac:dyDescent="0.15">
      <c r="A907" s="140"/>
      <c r="B907" s="140"/>
      <c r="C907" s="115" t="s">
        <v>930</v>
      </c>
      <c r="D907" s="116" t="s">
        <v>1954</v>
      </c>
      <c r="E907" s="55">
        <v>10.4</v>
      </c>
      <c r="F907" s="54" t="s">
        <v>12</v>
      </c>
      <c r="G907" s="55">
        <v>0</v>
      </c>
      <c r="H907" s="55">
        <v>0</v>
      </c>
      <c r="I907" s="55">
        <f t="shared" si="72"/>
        <v>0</v>
      </c>
      <c r="J907" s="55">
        <f t="shared" si="73"/>
        <v>0</v>
      </c>
      <c r="K907" s="55">
        <f t="shared" si="74"/>
        <v>0</v>
      </c>
      <c r="L907" s="60">
        <f t="shared" si="75"/>
        <v>0</v>
      </c>
      <c r="M907" s="22"/>
    </row>
    <row r="908" spans="1:13" s="8" customFormat="1" ht="18" x14ac:dyDescent="0.15">
      <c r="A908" s="140"/>
      <c r="B908" s="140"/>
      <c r="C908" s="115" t="s">
        <v>931</v>
      </c>
      <c r="D908" s="116" t="s">
        <v>1955</v>
      </c>
      <c r="E908" s="55">
        <v>5.6</v>
      </c>
      <c r="F908" s="54" t="s">
        <v>12</v>
      </c>
      <c r="G908" s="55">
        <v>0</v>
      </c>
      <c r="H908" s="55">
        <v>0</v>
      </c>
      <c r="I908" s="55">
        <f t="shared" si="72"/>
        <v>0</v>
      </c>
      <c r="J908" s="55">
        <f t="shared" si="73"/>
        <v>0</v>
      </c>
      <c r="K908" s="55">
        <f t="shared" si="74"/>
        <v>0</v>
      </c>
      <c r="L908" s="60">
        <f t="shared" si="75"/>
        <v>0</v>
      </c>
      <c r="M908" s="22"/>
    </row>
    <row r="909" spans="1:13" s="8" customFormat="1" ht="18" x14ac:dyDescent="0.15">
      <c r="A909" s="140"/>
      <c r="B909" s="140"/>
      <c r="C909" s="115" t="s">
        <v>932</v>
      </c>
      <c r="D909" s="116" t="s">
        <v>1956</v>
      </c>
      <c r="E909" s="55">
        <v>30</v>
      </c>
      <c r="F909" s="54" t="s">
        <v>12</v>
      </c>
      <c r="G909" s="55">
        <v>0</v>
      </c>
      <c r="H909" s="55">
        <v>0</v>
      </c>
      <c r="I909" s="55">
        <f t="shared" ref="I909:I972" si="76">G909+H909</f>
        <v>0</v>
      </c>
      <c r="J909" s="55">
        <f t="shared" ref="J909:J972" si="77">TRUNC(E909*G909,2)</f>
        <v>0</v>
      </c>
      <c r="K909" s="55">
        <f t="shared" ref="K909:K972" si="78">TRUNC(E909*H909,2)</f>
        <v>0</v>
      </c>
      <c r="L909" s="60">
        <f t="shared" ref="L909:L972" si="79">TRUNC(J909+K909,2)</f>
        <v>0</v>
      </c>
      <c r="M909" s="22"/>
    </row>
    <row r="910" spans="1:13" s="8" customFormat="1" ht="18" x14ac:dyDescent="0.15">
      <c r="A910" s="140"/>
      <c r="B910" s="140"/>
      <c r="C910" s="115" t="s">
        <v>933</v>
      </c>
      <c r="D910" s="116" t="s">
        <v>1957</v>
      </c>
      <c r="E910" s="55">
        <v>2</v>
      </c>
      <c r="F910" s="54" t="s">
        <v>53</v>
      </c>
      <c r="G910" s="55">
        <v>0</v>
      </c>
      <c r="H910" s="55">
        <v>0</v>
      </c>
      <c r="I910" s="55">
        <f t="shared" si="76"/>
        <v>0</v>
      </c>
      <c r="J910" s="55">
        <f t="shared" si="77"/>
        <v>0</v>
      </c>
      <c r="K910" s="55">
        <f t="shared" si="78"/>
        <v>0</v>
      </c>
      <c r="L910" s="60">
        <f t="shared" si="79"/>
        <v>0</v>
      </c>
      <c r="M910" s="22"/>
    </row>
    <row r="911" spans="1:13" s="8" customFormat="1" ht="27" x14ac:dyDescent="0.15">
      <c r="A911" s="140"/>
      <c r="B911" s="140"/>
      <c r="C911" s="115" t="s">
        <v>934</v>
      </c>
      <c r="D911" s="116" t="s">
        <v>1958</v>
      </c>
      <c r="E911" s="55">
        <v>2</v>
      </c>
      <c r="F911" s="54" t="s">
        <v>53</v>
      </c>
      <c r="G911" s="55">
        <v>0</v>
      </c>
      <c r="H911" s="55">
        <v>0</v>
      </c>
      <c r="I911" s="55">
        <f t="shared" si="76"/>
        <v>0</v>
      </c>
      <c r="J911" s="55">
        <f t="shared" si="77"/>
        <v>0</v>
      </c>
      <c r="K911" s="55">
        <f t="shared" si="78"/>
        <v>0</v>
      </c>
      <c r="L911" s="60">
        <f t="shared" si="79"/>
        <v>0</v>
      </c>
      <c r="M911" s="21"/>
    </row>
    <row r="912" spans="1:13" s="8" customFormat="1" ht="18" x14ac:dyDescent="0.15">
      <c r="A912" s="142"/>
      <c r="B912" s="142"/>
      <c r="C912" s="115" t="s">
        <v>935</v>
      </c>
      <c r="D912" s="116" t="s">
        <v>1908</v>
      </c>
      <c r="E912" s="55">
        <v>30</v>
      </c>
      <c r="F912" s="54" t="s">
        <v>53</v>
      </c>
      <c r="G912" s="55">
        <v>0</v>
      </c>
      <c r="H912" s="55">
        <v>0</v>
      </c>
      <c r="I912" s="55">
        <f t="shared" si="76"/>
        <v>0</v>
      </c>
      <c r="J912" s="55">
        <f t="shared" si="77"/>
        <v>0</v>
      </c>
      <c r="K912" s="55">
        <f t="shared" si="78"/>
        <v>0</v>
      </c>
      <c r="L912" s="60">
        <f t="shared" si="79"/>
        <v>0</v>
      </c>
      <c r="M912" s="21"/>
    </row>
    <row r="913" spans="1:13" s="8" customFormat="1" ht="18" x14ac:dyDescent="0.15">
      <c r="A913" s="140"/>
      <c r="B913" s="140"/>
      <c r="C913" s="115" t="s">
        <v>936</v>
      </c>
      <c r="D913" s="116" t="s">
        <v>1959</v>
      </c>
      <c r="E913" s="55">
        <v>1</v>
      </c>
      <c r="F913" s="54" t="s">
        <v>53</v>
      </c>
      <c r="G913" s="55">
        <v>0</v>
      </c>
      <c r="H913" s="55">
        <v>0</v>
      </c>
      <c r="I913" s="55">
        <f t="shared" si="76"/>
        <v>0</v>
      </c>
      <c r="J913" s="55">
        <f t="shared" si="77"/>
        <v>0</v>
      </c>
      <c r="K913" s="55">
        <f t="shared" si="78"/>
        <v>0</v>
      </c>
      <c r="L913" s="60">
        <f t="shared" si="79"/>
        <v>0</v>
      </c>
      <c r="M913" s="21"/>
    </row>
    <row r="914" spans="1:13" s="8" customFormat="1" ht="18" x14ac:dyDescent="0.15">
      <c r="A914" s="140"/>
      <c r="B914" s="140"/>
      <c r="C914" s="115" t="s">
        <v>937</v>
      </c>
      <c r="D914" s="116" t="s">
        <v>1960</v>
      </c>
      <c r="E914" s="55">
        <v>6</v>
      </c>
      <c r="F914" s="54" t="s">
        <v>53</v>
      </c>
      <c r="G914" s="55">
        <v>0</v>
      </c>
      <c r="H914" s="55">
        <v>0</v>
      </c>
      <c r="I914" s="55">
        <f t="shared" si="76"/>
        <v>0</v>
      </c>
      <c r="J914" s="55">
        <f t="shared" si="77"/>
        <v>0</v>
      </c>
      <c r="K914" s="55">
        <f t="shared" si="78"/>
        <v>0</v>
      </c>
      <c r="L914" s="60">
        <f t="shared" si="79"/>
        <v>0</v>
      </c>
      <c r="M914" s="21"/>
    </row>
    <row r="915" spans="1:13" s="8" customFormat="1" ht="18" x14ac:dyDescent="0.15">
      <c r="A915" s="140"/>
      <c r="B915" s="140"/>
      <c r="C915" s="115" t="s">
        <v>938</v>
      </c>
      <c r="D915" s="116" t="s">
        <v>1961</v>
      </c>
      <c r="E915" s="55">
        <v>1</v>
      </c>
      <c r="F915" s="54" t="s">
        <v>53</v>
      </c>
      <c r="G915" s="55">
        <v>0</v>
      </c>
      <c r="H915" s="55">
        <v>0</v>
      </c>
      <c r="I915" s="55">
        <f t="shared" si="76"/>
        <v>0</v>
      </c>
      <c r="J915" s="55">
        <f t="shared" si="77"/>
        <v>0</v>
      </c>
      <c r="K915" s="55">
        <f t="shared" si="78"/>
        <v>0</v>
      </c>
      <c r="L915" s="60">
        <f t="shared" si="79"/>
        <v>0</v>
      </c>
      <c r="M915" s="22"/>
    </row>
    <row r="916" spans="1:13" s="8" customFormat="1" ht="18" x14ac:dyDescent="0.15">
      <c r="A916" s="140"/>
      <c r="B916" s="140"/>
      <c r="C916" s="115" t="s">
        <v>939</v>
      </c>
      <c r="D916" s="116" t="s">
        <v>1962</v>
      </c>
      <c r="E916" s="55">
        <v>1</v>
      </c>
      <c r="F916" s="54" t="s">
        <v>53</v>
      </c>
      <c r="G916" s="55">
        <v>0</v>
      </c>
      <c r="H916" s="55">
        <v>0</v>
      </c>
      <c r="I916" s="55">
        <f t="shared" si="76"/>
        <v>0</v>
      </c>
      <c r="J916" s="55">
        <f t="shared" si="77"/>
        <v>0</v>
      </c>
      <c r="K916" s="55">
        <f t="shared" si="78"/>
        <v>0</v>
      </c>
      <c r="L916" s="60">
        <f t="shared" si="79"/>
        <v>0</v>
      </c>
      <c r="M916" s="22"/>
    </row>
    <row r="917" spans="1:13" s="114" customFormat="1" ht="18" x14ac:dyDescent="0.15">
      <c r="A917" s="145"/>
      <c r="B917" s="145"/>
      <c r="C917" s="390" t="s">
        <v>940</v>
      </c>
      <c r="D917" s="391" t="s">
        <v>1963</v>
      </c>
      <c r="E917" s="387">
        <v>0</v>
      </c>
      <c r="F917" s="388" t="s">
        <v>53</v>
      </c>
      <c r="G917" s="387">
        <v>0</v>
      </c>
      <c r="H917" s="387">
        <v>0</v>
      </c>
      <c r="I917" s="387">
        <f t="shared" si="76"/>
        <v>0</v>
      </c>
      <c r="J917" s="387">
        <f t="shared" si="77"/>
        <v>0</v>
      </c>
      <c r="K917" s="387">
        <f t="shared" si="78"/>
        <v>0</v>
      </c>
      <c r="L917" s="389">
        <f t="shared" si="79"/>
        <v>0</v>
      </c>
      <c r="M917" s="434"/>
    </row>
    <row r="918" spans="1:13" s="8" customFormat="1" ht="9" x14ac:dyDescent="0.15">
      <c r="A918" s="140"/>
      <c r="B918" s="140"/>
      <c r="C918" s="115" t="s">
        <v>941</v>
      </c>
      <c r="D918" s="116" t="s">
        <v>1964</v>
      </c>
      <c r="E918" s="55"/>
      <c r="F918" s="54"/>
      <c r="G918" s="55">
        <v>0</v>
      </c>
      <c r="H918" s="55">
        <v>0</v>
      </c>
      <c r="I918" s="55">
        <f t="shared" si="76"/>
        <v>0</v>
      </c>
      <c r="J918" s="55">
        <f t="shared" si="77"/>
        <v>0</v>
      </c>
      <c r="K918" s="55">
        <f t="shared" si="78"/>
        <v>0</v>
      </c>
      <c r="L918" s="60">
        <f t="shared" si="79"/>
        <v>0</v>
      </c>
      <c r="M918" s="22"/>
    </row>
    <row r="919" spans="1:13" s="8" customFormat="1" ht="18" x14ac:dyDescent="0.15">
      <c r="A919" s="140"/>
      <c r="B919" s="140"/>
      <c r="C919" s="115" t="s">
        <v>942</v>
      </c>
      <c r="D919" s="116" t="s">
        <v>1965</v>
      </c>
      <c r="E919" s="55">
        <v>24.96</v>
      </c>
      <c r="F919" s="54" t="s">
        <v>12</v>
      </c>
      <c r="G919" s="55">
        <v>0</v>
      </c>
      <c r="H919" s="55">
        <v>0</v>
      </c>
      <c r="I919" s="55">
        <f t="shared" si="76"/>
        <v>0</v>
      </c>
      <c r="J919" s="55">
        <f t="shared" si="77"/>
        <v>0</v>
      </c>
      <c r="K919" s="55">
        <f t="shared" si="78"/>
        <v>0</v>
      </c>
      <c r="L919" s="60">
        <f t="shared" si="79"/>
        <v>0</v>
      </c>
      <c r="M919" s="26"/>
    </row>
    <row r="920" spans="1:13" s="8" customFormat="1" ht="18" x14ac:dyDescent="0.15">
      <c r="A920" s="140"/>
      <c r="B920" s="140"/>
      <c r="C920" s="115" t="s">
        <v>943</v>
      </c>
      <c r="D920" s="116" t="s">
        <v>1966</v>
      </c>
      <c r="E920" s="55">
        <v>24.96</v>
      </c>
      <c r="F920" s="54" t="s">
        <v>12</v>
      </c>
      <c r="G920" s="55">
        <v>0</v>
      </c>
      <c r="H920" s="55">
        <v>0</v>
      </c>
      <c r="I920" s="55">
        <f t="shared" si="76"/>
        <v>0</v>
      </c>
      <c r="J920" s="55">
        <f t="shared" si="77"/>
        <v>0</v>
      </c>
      <c r="K920" s="55">
        <f t="shared" si="78"/>
        <v>0</v>
      </c>
      <c r="L920" s="60">
        <f t="shared" si="79"/>
        <v>0</v>
      </c>
      <c r="M920" s="22"/>
    </row>
    <row r="921" spans="1:13" s="8" customFormat="1" ht="27" x14ac:dyDescent="0.15">
      <c r="A921" s="140"/>
      <c r="B921" s="140"/>
      <c r="C921" s="115" t="s">
        <v>944</v>
      </c>
      <c r="D921" s="116" t="s">
        <v>1967</v>
      </c>
      <c r="E921" s="55">
        <v>47.66</v>
      </c>
      <c r="F921" s="54" t="s">
        <v>12</v>
      </c>
      <c r="G921" s="55">
        <v>0</v>
      </c>
      <c r="H921" s="55">
        <v>0</v>
      </c>
      <c r="I921" s="55">
        <f t="shared" si="76"/>
        <v>0</v>
      </c>
      <c r="J921" s="55">
        <f t="shared" si="77"/>
        <v>0</v>
      </c>
      <c r="K921" s="55">
        <f t="shared" si="78"/>
        <v>0</v>
      </c>
      <c r="L921" s="60">
        <f t="shared" si="79"/>
        <v>0</v>
      </c>
      <c r="M921" s="22"/>
    </row>
    <row r="922" spans="1:13" s="8" customFormat="1" ht="27" x14ac:dyDescent="0.15">
      <c r="A922" s="140"/>
      <c r="B922" s="140"/>
      <c r="C922" s="115" t="s">
        <v>945</v>
      </c>
      <c r="D922" s="116" t="s">
        <v>1968</v>
      </c>
      <c r="E922" s="55">
        <v>47.66</v>
      </c>
      <c r="F922" s="54" t="s">
        <v>12</v>
      </c>
      <c r="G922" s="55">
        <v>0</v>
      </c>
      <c r="H922" s="55">
        <v>0</v>
      </c>
      <c r="I922" s="55">
        <f t="shared" si="76"/>
        <v>0</v>
      </c>
      <c r="J922" s="55">
        <f t="shared" si="77"/>
        <v>0</v>
      </c>
      <c r="K922" s="55">
        <f t="shared" si="78"/>
        <v>0</v>
      </c>
      <c r="L922" s="60">
        <f t="shared" si="79"/>
        <v>0</v>
      </c>
      <c r="M922" s="22"/>
    </row>
    <row r="923" spans="1:13" s="8" customFormat="1" ht="36" x14ac:dyDescent="0.15">
      <c r="A923" s="140"/>
      <c r="B923" s="140"/>
      <c r="C923" s="115" t="s">
        <v>946</v>
      </c>
      <c r="D923" s="116" t="s">
        <v>1969</v>
      </c>
      <c r="E923" s="55">
        <v>98.8</v>
      </c>
      <c r="F923" s="54" t="s">
        <v>12</v>
      </c>
      <c r="G923" s="55">
        <v>0</v>
      </c>
      <c r="H923" s="55">
        <v>0</v>
      </c>
      <c r="I923" s="55">
        <f t="shared" si="76"/>
        <v>0</v>
      </c>
      <c r="J923" s="55">
        <f t="shared" si="77"/>
        <v>0</v>
      </c>
      <c r="K923" s="55">
        <f t="shared" si="78"/>
        <v>0</v>
      </c>
      <c r="L923" s="60">
        <f t="shared" si="79"/>
        <v>0</v>
      </c>
      <c r="M923" s="22"/>
    </row>
    <row r="924" spans="1:13" s="8" customFormat="1" ht="36" x14ac:dyDescent="0.15">
      <c r="A924" s="140"/>
      <c r="B924" s="140"/>
      <c r="C924" s="115" t="s">
        <v>947</v>
      </c>
      <c r="D924" s="116" t="s">
        <v>1970</v>
      </c>
      <c r="E924" s="55">
        <v>74.83</v>
      </c>
      <c r="F924" s="54" t="s">
        <v>12</v>
      </c>
      <c r="G924" s="55">
        <v>0</v>
      </c>
      <c r="H924" s="55">
        <v>0</v>
      </c>
      <c r="I924" s="55">
        <f t="shared" si="76"/>
        <v>0</v>
      </c>
      <c r="J924" s="55">
        <f t="shared" si="77"/>
        <v>0</v>
      </c>
      <c r="K924" s="55">
        <f t="shared" si="78"/>
        <v>0</v>
      </c>
      <c r="L924" s="60">
        <f t="shared" si="79"/>
        <v>0</v>
      </c>
      <c r="M924" s="22"/>
    </row>
    <row r="925" spans="1:13" s="8" customFormat="1" ht="36" x14ac:dyDescent="0.15">
      <c r="A925" s="140"/>
      <c r="B925" s="140"/>
      <c r="C925" s="115" t="s">
        <v>948</v>
      </c>
      <c r="D925" s="116" t="s">
        <v>1971</v>
      </c>
      <c r="E925" s="55">
        <v>130.31</v>
      </c>
      <c r="F925" s="54" t="s">
        <v>12</v>
      </c>
      <c r="G925" s="55">
        <v>0</v>
      </c>
      <c r="H925" s="55">
        <v>0</v>
      </c>
      <c r="I925" s="55">
        <f t="shared" si="76"/>
        <v>0</v>
      </c>
      <c r="J925" s="55">
        <f t="shared" si="77"/>
        <v>0</v>
      </c>
      <c r="K925" s="55">
        <f t="shared" si="78"/>
        <v>0</v>
      </c>
      <c r="L925" s="60">
        <f t="shared" si="79"/>
        <v>0</v>
      </c>
      <c r="M925" s="21"/>
    </row>
    <row r="926" spans="1:13" s="8" customFormat="1" ht="18" x14ac:dyDescent="0.15">
      <c r="A926" s="140"/>
      <c r="B926" s="140"/>
      <c r="C926" s="115" t="s">
        <v>949</v>
      </c>
      <c r="D926" s="116" t="s">
        <v>1972</v>
      </c>
      <c r="E926" s="55">
        <v>36</v>
      </c>
      <c r="F926" s="54" t="s">
        <v>53</v>
      </c>
      <c r="G926" s="55">
        <v>0</v>
      </c>
      <c r="H926" s="55">
        <v>0</v>
      </c>
      <c r="I926" s="55">
        <f t="shared" si="76"/>
        <v>0</v>
      </c>
      <c r="J926" s="55">
        <f t="shared" si="77"/>
        <v>0</v>
      </c>
      <c r="K926" s="55">
        <f t="shared" si="78"/>
        <v>0</v>
      </c>
      <c r="L926" s="60">
        <f t="shared" si="79"/>
        <v>0</v>
      </c>
      <c r="M926" s="21"/>
    </row>
    <row r="927" spans="1:13" s="71" customFormat="1" ht="18" x14ac:dyDescent="0.15">
      <c r="A927" s="140"/>
      <c r="B927" s="140"/>
      <c r="C927" s="115" t="s">
        <v>950</v>
      </c>
      <c r="D927" s="116" t="s">
        <v>1973</v>
      </c>
      <c r="E927" s="55">
        <v>48</v>
      </c>
      <c r="F927" s="54" t="s">
        <v>53</v>
      </c>
      <c r="G927" s="55">
        <v>0</v>
      </c>
      <c r="H927" s="55">
        <v>0</v>
      </c>
      <c r="I927" s="55">
        <f t="shared" si="76"/>
        <v>0</v>
      </c>
      <c r="J927" s="55">
        <f t="shared" si="77"/>
        <v>0</v>
      </c>
      <c r="K927" s="55">
        <f t="shared" si="78"/>
        <v>0</v>
      </c>
      <c r="L927" s="60">
        <f t="shared" si="79"/>
        <v>0</v>
      </c>
      <c r="M927" s="22"/>
    </row>
    <row r="928" spans="1:13" s="8" customFormat="1" ht="18" x14ac:dyDescent="0.15">
      <c r="A928" s="140"/>
      <c r="B928" s="140"/>
      <c r="C928" s="115" t="s">
        <v>951</v>
      </c>
      <c r="D928" s="116" t="s">
        <v>1974</v>
      </c>
      <c r="E928" s="55">
        <v>20</v>
      </c>
      <c r="F928" s="54" t="s">
        <v>53</v>
      </c>
      <c r="G928" s="55">
        <v>0</v>
      </c>
      <c r="H928" s="55">
        <v>0</v>
      </c>
      <c r="I928" s="55">
        <f t="shared" si="76"/>
        <v>0</v>
      </c>
      <c r="J928" s="55">
        <f t="shared" si="77"/>
        <v>0</v>
      </c>
      <c r="K928" s="55">
        <f t="shared" si="78"/>
        <v>0</v>
      </c>
      <c r="L928" s="60">
        <f t="shared" si="79"/>
        <v>0</v>
      </c>
      <c r="M928" s="22"/>
    </row>
    <row r="929" spans="1:13" s="8" customFormat="1" ht="18" x14ac:dyDescent="0.15">
      <c r="A929" s="140"/>
      <c r="B929" s="140"/>
      <c r="C929" s="115" t="s">
        <v>952</v>
      </c>
      <c r="D929" s="116" t="s">
        <v>1975</v>
      </c>
      <c r="E929" s="55">
        <v>7</v>
      </c>
      <c r="F929" s="54" t="s">
        <v>53</v>
      </c>
      <c r="G929" s="55">
        <v>0</v>
      </c>
      <c r="H929" s="55">
        <v>0</v>
      </c>
      <c r="I929" s="55">
        <f t="shared" si="76"/>
        <v>0</v>
      </c>
      <c r="J929" s="55">
        <f t="shared" si="77"/>
        <v>0</v>
      </c>
      <c r="K929" s="55">
        <f t="shared" si="78"/>
        <v>0</v>
      </c>
      <c r="L929" s="60">
        <f t="shared" si="79"/>
        <v>0</v>
      </c>
      <c r="M929" s="26"/>
    </row>
    <row r="930" spans="1:13" s="8" customFormat="1" ht="9" x14ac:dyDescent="0.15">
      <c r="A930" s="140"/>
      <c r="B930" s="140"/>
      <c r="C930" s="115" t="s">
        <v>953</v>
      </c>
      <c r="D930" s="116" t="s">
        <v>1976</v>
      </c>
      <c r="E930" s="55">
        <v>275.49</v>
      </c>
      <c r="F930" s="54" t="s">
        <v>48</v>
      </c>
      <c r="G930" s="55">
        <v>0</v>
      </c>
      <c r="H930" s="55">
        <v>0</v>
      </c>
      <c r="I930" s="55">
        <f t="shared" si="76"/>
        <v>0</v>
      </c>
      <c r="J930" s="55">
        <f t="shared" si="77"/>
        <v>0</v>
      </c>
      <c r="K930" s="55">
        <f t="shared" si="78"/>
        <v>0</v>
      </c>
      <c r="L930" s="60">
        <f t="shared" si="79"/>
        <v>0</v>
      </c>
      <c r="M930" s="22"/>
    </row>
    <row r="931" spans="1:13" s="8" customFormat="1" ht="18" x14ac:dyDescent="0.15">
      <c r="A931" s="140"/>
      <c r="B931" s="140"/>
      <c r="C931" s="115" t="s">
        <v>954</v>
      </c>
      <c r="D931" s="116" t="s">
        <v>1977</v>
      </c>
      <c r="E931" s="55">
        <v>288.81</v>
      </c>
      <c r="F931" s="54" t="s">
        <v>48</v>
      </c>
      <c r="G931" s="55">
        <v>0</v>
      </c>
      <c r="H931" s="55">
        <v>0</v>
      </c>
      <c r="I931" s="55">
        <f t="shared" si="76"/>
        <v>0</v>
      </c>
      <c r="J931" s="55">
        <f t="shared" si="77"/>
        <v>0</v>
      </c>
      <c r="K931" s="55">
        <f t="shared" si="78"/>
        <v>0</v>
      </c>
      <c r="L931" s="60">
        <f t="shared" si="79"/>
        <v>0</v>
      </c>
      <c r="M931" s="26"/>
    </row>
    <row r="932" spans="1:13" s="8" customFormat="1" ht="18" x14ac:dyDescent="0.15">
      <c r="A932" s="140"/>
      <c r="B932" s="140"/>
      <c r="C932" s="115" t="s">
        <v>955</v>
      </c>
      <c r="D932" s="116" t="s">
        <v>1978</v>
      </c>
      <c r="E932" s="55">
        <v>16.23</v>
      </c>
      <c r="F932" s="54" t="s">
        <v>48</v>
      </c>
      <c r="G932" s="55">
        <v>0</v>
      </c>
      <c r="H932" s="55">
        <v>0</v>
      </c>
      <c r="I932" s="55">
        <f t="shared" si="76"/>
        <v>0</v>
      </c>
      <c r="J932" s="55">
        <f t="shared" si="77"/>
        <v>0</v>
      </c>
      <c r="K932" s="55">
        <f t="shared" si="78"/>
        <v>0</v>
      </c>
      <c r="L932" s="60">
        <f t="shared" si="79"/>
        <v>0</v>
      </c>
      <c r="M932" s="22"/>
    </row>
    <row r="933" spans="1:13" s="8" customFormat="1" ht="27" x14ac:dyDescent="0.15">
      <c r="A933" s="140"/>
      <c r="B933" s="140"/>
      <c r="C933" s="115" t="s">
        <v>956</v>
      </c>
      <c r="D933" s="116" t="s">
        <v>1979</v>
      </c>
      <c r="E933" s="55">
        <v>55.3</v>
      </c>
      <c r="F933" s="54" t="s">
        <v>48</v>
      </c>
      <c r="G933" s="55">
        <v>0</v>
      </c>
      <c r="H933" s="55">
        <v>0</v>
      </c>
      <c r="I933" s="55">
        <f t="shared" si="76"/>
        <v>0</v>
      </c>
      <c r="J933" s="55">
        <f t="shared" si="77"/>
        <v>0</v>
      </c>
      <c r="K933" s="55">
        <f t="shared" si="78"/>
        <v>0</v>
      </c>
      <c r="L933" s="60">
        <f t="shared" si="79"/>
        <v>0</v>
      </c>
      <c r="M933" s="21"/>
    </row>
    <row r="934" spans="1:13" s="8" customFormat="1" ht="18" x14ac:dyDescent="0.15">
      <c r="A934" s="140"/>
      <c r="B934" s="140"/>
      <c r="C934" s="115" t="s">
        <v>957</v>
      </c>
      <c r="D934" s="116" t="s">
        <v>1375</v>
      </c>
      <c r="E934" s="55">
        <v>1659</v>
      </c>
      <c r="F934" s="54" t="s">
        <v>1277</v>
      </c>
      <c r="G934" s="55">
        <v>0</v>
      </c>
      <c r="H934" s="55">
        <v>0</v>
      </c>
      <c r="I934" s="55">
        <f t="shared" si="76"/>
        <v>0</v>
      </c>
      <c r="J934" s="55">
        <f t="shared" si="77"/>
        <v>0</v>
      </c>
      <c r="K934" s="55">
        <f t="shared" si="78"/>
        <v>0</v>
      </c>
      <c r="L934" s="60">
        <f t="shared" si="79"/>
        <v>0</v>
      </c>
      <c r="M934" s="21"/>
    </row>
    <row r="935" spans="1:13" s="71" customFormat="1" ht="18" x14ac:dyDescent="0.15">
      <c r="A935" s="140"/>
      <c r="B935" s="140"/>
      <c r="C935" s="115" t="s">
        <v>958</v>
      </c>
      <c r="D935" s="116" t="s">
        <v>1980</v>
      </c>
      <c r="E935" s="55">
        <v>68.5</v>
      </c>
      <c r="F935" s="54" t="s">
        <v>12</v>
      </c>
      <c r="G935" s="55">
        <v>0</v>
      </c>
      <c r="H935" s="55">
        <v>0</v>
      </c>
      <c r="I935" s="55">
        <f t="shared" si="76"/>
        <v>0</v>
      </c>
      <c r="J935" s="55">
        <f t="shared" si="77"/>
        <v>0</v>
      </c>
      <c r="K935" s="55">
        <f t="shared" si="78"/>
        <v>0</v>
      </c>
      <c r="L935" s="60">
        <f t="shared" si="79"/>
        <v>0</v>
      </c>
      <c r="M935" s="22"/>
    </row>
    <row r="936" spans="1:13" s="8" customFormat="1" ht="18" x14ac:dyDescent="0.15">
      <c r="A936" s="140"/>
      <c r="B936" s="140"/>
      <c r="C936" s="115" t="s">
        <v>959</v>
      </c>
      <c r="D936" s="116" t="s">
        <v>1981</v>
      </c>
      <c r="E936" s="55">
        <v>390.9</v>
      </c>
      <c r="F936" s="54" t="s">
        <v>12</v>
      </c>
      <c r="G936" s="55">
        <v>0</v>
      </c>
      <c r="H936" s="55">
        <v>0</v>
      </c>
      <c r="I936" s="55">
        <f t="shared" si="76"/>
        <v>0</v>
      </c>
      <c r="J936" s="55">
        <f t="shared" si="77"/>
        <v>0</v>
      </c>
      <c r="K936" s="55">
        <f t="shared" si="78"/>
        <v>0</v>
      </c>
      <c r="L936" s="60">
        <f t="shared" si="79"/>
        <v>0</v>
      </c>
      <c r="M936" s="26"/>
    </row>
    <row r="937" spans="1:13" s="8" customFormat="1" ht="18" x14ac:dyDescent="0.15">
      <c r="A937" s="140"/>
      <c r="B937" s="140"/>
      <c r="C937" s="115" t="s">
        <v>960</v>
      </c>
      <c r="D937" s="116" t="s">
        <v>1982</v>
      </c>
      <c r="E937" s="55">
        <v>165.6</v>
      </c>
      <c r="F937" s="54" t="s">
        <v>12</v>
      </c>
      <c r="G937" s="55">
        <v>0</v>
      </c>
      <c r="H937" s="55">
        <v>0</v>
      </c>
      <c r="I937" s="55">
        <f t="shared" si="76"/>
        <v>0</v>
      </c>
      <c r="J937" s="55">
        <f t="shared" si="77"/>
        <v>0</v>
      </c>
      <c r="K937" s="55">
        <f t="shared" si="78"/>
        <v>0</v>
      </c>
      <c r="L937" s="60">
        <f t="shared" si="79"/>
        <v>0</v>
      </c>
      <c r="M937" s="22"/>
    </row>
    <row r="938" spans="1:13" s="8" customFormat="1" ht="18" x14ac:dyDescent="0.15">
      <c r="A938" s="140"/>
      <c r="B938" s="140"/>
      <c r="C938" s="115" t="s">
        <v>961</v>
      </c>
      <c r="D938" s="116" t="s">
        <v>1983</v>
      </c>
      <c r="E938" s="55">
        <v>354</v>
      </c>
      <c r="F938" s="54" t="s">
        <v>12</v>
      </c>
      <c r="G938" s="55">
        <v>0</v>
      </c>
      <c r="H938" s="55">
        <v>0</v>
      </c>
      <c r="I938" s="55">
        <f t="shared" si="76"/>
        <v>0</v>
      </c>
      <c r="J938" s="55">
        <f t="shared" si="77"/>
        <v>0</v>
      </c>
      <c r="K938" s="55">
        <f t="shared" si="78"/>
        <v>0</v>
      </c>
      <c r="L938" s="60">
        <f t="shared" si="79"/>
        <v>0</v>
      </c>
      <c r="M938" s="22"/>
    </row>
    <row r="939" spans="1:13" s="8" customFormat="1" ht="18" x14ac:dyDescent="0.15">
      <c r="A939" s="140"/>
      <c r="B939" s="140"/>
      <c r="C939" s="115" t="s">
        <v>962</v>
      </c>
      <c r="D939" s="116" t="s">
        <v>1984</v>
      </c>
      <c r="E939" s="55">
        <v>17.8</v>
      </c>
      <c r="F939" s="54" t="s">
        <v>12</v>
      </c>
      <c r="G939" s="55">
        <v>0</v>
      </c>
      <c r="H939" s="55">
        <v>0</v>
      </c>
      <c r="I939" s="55">
        <f t="shared" si="76"/>
        <v>0</v>
      </c>
      <c r="J939" s="55">
        <f t="shared" si="77"/>
        <v>0</v>
      </c>
      <c r="K939" s="55">
        <f t="shared" si="78"/>
        <v>0</v>
      </c>
      <c r="L939" s="60">
        <f t="shared" si="79"/>
        <v>0</v>
      </c>
      <c r="M939" s="26"/>
    </row>
    <row r="940" spans="1:13" s="8" customFormat="1" ht="27" x14ac:dyDescent="0.15">
      <c r="A940" s="140"/>
      <c r="B940" s="140"/>
      <c r="C940" s="115" t="s">
        <v>963</v>
      </c>
      <c r="D940" s="116" t="s">
        <v>1985</v>
      </c>
      <c r="E940" s="55">
        <v>38</v>
      </c>
      <c r="F940" s="54" t="s">
        <v>53</v>
      </c>
      <c r="G940" s="55">
        <v>0</v>
      </c>
      <c r="H940" s="55">
        <v>0</v>
      </c>
      <c r="I940" s="55">
        <f t="shared" si="76"/>
        <v>0</v>
      </c>
      <c r="J940" s="55">
        <f t="shared" si="77"/>
        <v>0</v>
      </c>
      <c r="K940" s="55">
        <f t="shared" si="78"/>
        <v>0</v>
      </c>
      <c r="L940" s="60">
        <f t="shared" si="79"/>
        <v>0</v>
      </c>
      <c r="M940" s="22"/>
    </row>
    <row r="941" spans="1:13" s="8" customFormat="1" ht="27" x14ac:dyDescent="0.15">
      <c r="A941" s="140"/>
      <c r="B941" s="140"/>
      <c r="C941" s="115" t="s">
        <v>964</v>
      </c>
      <c r="D941" s="116" t="s">
        <v>1986</v>
      </c>
      <c r="E941" s="55">
        <v>39</v>
      </c>
      <c r="F941" s="54" t="s">
        <v>53</v>
      </c>
      <c r="G941" s="55">
        <v>0</v>
      </c>
      <c r="H941" s="55">
        <v>0</v>
      </c>
      <c r="I941" s="55">
        <f t="shared" si="76"/>
        <v>0</v>
      </c>
      <c r="J941" s="55">
        <f t="shared" si="77"/>
        <v>0</v>
      </c>
      <c r="K941" s="55">
        <f t="shared" si="78"/>
        <v>0</v>
      </c>
      <c r="L941" s="60">
        <f t="shared" si="79"/>
        <v>0</v>
      </c>
      <c r="M941" s="22"/>
    </row>
    <row r="942" spans="1:13" s="8" customFormat="1" ht="27" x14ac:dyDescent="0.15">
      <c r="A942" s="140"/>
      <c r="B942" s="140"/>
      <c r="C942" s="115" t="s">
        <v>965</v>
      </c>
      <c r="D942" s="116" t="s">
        <v>1987</v>
      </c>
      <c r="E942" s="55">
        <v>5</v>
      </c>
      <c r="F942" s="54" t="s">
        <v>53</v>
      </c>
      <c r="G942" s="55">
        <v>0</v>
      </c>
      <c r="H942" s="55">
        <v>0</v>
      </c>
      <c r="I942" s="55">
        <f t="shared" si="76"/>
        <v>0</v>
      </c>
      <c r="J942" s="55">
        <f t="shared" si="77"/>
        <v>0</v>
      </c>
      <c r="K942" s="55">
        <f t="shared" si="78"/>
        <v>0</v>
      </c>
      <c r="L942" s="60">
        <f t="shared" si="79"/>
        <v>0</v>
      </c>
      <c r="M942" s="26"/>
    </row>
    <row r="943" spans="1:13" s="8" customFormat="1" ht="27" x14ac:dyDescent="0.15">
      <c r="A943" s="140"/>
      <c r="B943" s="140"/>
      <c r="C943" s="115" t="s">
        <v>966</v>
      </c>
      <c r="D943" s="116" t="s">
        <v>1988</v>
      </c>
      <c r="E943" s="55">
        <v>8</v>
      </c>
      <c r="F943" s="54" t="s">
        <v>53</v>
      </c>
      <c r="G943" s="55">
        <v>0</v>
      </c>
      <c r="H943" s="55">
        <v>0</v>
      </c>
      <c r="I943" s="55">
        <f t="shared" si="76"/>
        <v>0</v>
      </c>
      <c r="J943" s="55">
        <f t="shared" si="77"/>
        <v>0</v>
      </c>
      <c r="K943" s="55">
        <f t="shared" si="78"/>
        <v>0</v>
      </c>
      <c r="L943" s="60">
        <f t="shared" si="79"/>
        <v>0</v>
      </c>
      <c r="M943" s="22"/>
    </row>
    <row r="944" spans="1:13" s="8" customFormat="1" ht="27" x14ac:dyDescent="0.15">
      <c r="A944" s="140"/>
      <c r="B944" s="140"/>
      <c r="C944" s="115" t="s">
        <v>967</v>
      </c>
      <c r="D944" s="116" t="s">
        <v>1989</v>
      </c>
      <c r="E944" s="55">
        <v>27</v>
      </c>
      <c r="F944" s="54" t="s">
        <v>53</v>
      </c>
      <c r="G944" s="55">
        <v>0</v>
      </c>
      <c r="H944" s="55">
        <v>0</v>
      </c>
      <c r="I944" s="55">
        <f t="shared" si="76"/>
        <v>0</v>
      </c>
      <c r="J944" s="55">
        <f t="shared" si="77"/>
        <v>0</v>
      </c>
      <c r="K944" s="55">
        <f t="shared" si="78"/>
        <v>0</v>
      </c>
      <c r="L944" s="60">
        <f t="shared" si="79"/>
        <v>0</v>
      </c>
      <c r="M944" s="22"/>
    </row>
    <row r="945" spans="1:13" s="8" customFormat="1" ht="27" x14ac:dyDescent="0.15">
      <c r="A945" s="140"/>
      <c r="B945" s="140"/>
      <c r="C945" s="115" t="s">
        <v>968</v>
      </c>
      <c r="D945" s="116" t="s">
        <v>1990</v>
      </c>
      <c r="E945" s="55">
        <v>10</v>
      </c>
      <c r="F945" s="54" t="s">
        <v>53</v>
      </c>
      <c r="G945" s="55">
        <v>0</v>
      </c>
      <c r="H945" s="55">
        <v>0</v>
      </c>
      <c r="I945" s="55">
        <f t="shared" si="76"/>
        <v>0</v>
      </c>
      <c r="J945" s="55">
        <f t="shared" si="77"/>
        <v>0</v>
      </c>
      <c r="K945" s="55">
        <f t="shared" si="78"/>
        <v>0</v>
      </c>
      <c r="L945" s="60">
        <f t="shared" si="79"/>
        <v>0</v>
      </c>
      <c r="M945" s="26"/>
    </row>
    <row r="946" spans="1:13" s="8" customFormat="1" ht="27" x14ac:dyDescent="0.15">
      <c r="A946" s="140"/>
      <c r="B946" s="140"/>
      <c r="C946" s="115" t="s">
        <v>969</v>
      </c>
      <c r="D946" s="116" t="s">
        <v>1991</v>
      </c>
      <c r="E946" s="55">
        <v>16</v>
      </c>
      <c r="F946" s="54" t="s">
        <v>53</v>
      </c>
      <c r="G946" s="55">
        <v>0</v>
      </c>
      <c r="H946" s="55">
        <v>0</v>
      </c>
      <c r="I946" s="55">
        <f t="shared" si="76"/>
        <v>0</v>
      </c>
      <c r="J946" s="55">
        <f t="shared" si="77"/>
        <v>0</v>
      </c>
      <c r="K946" s="55">
        <f t="shared" si="78"/>
        <v>0</v>
      </c>
      <c r="L946" s="60">
        <f t="shared" si="79"/>
        <v>0</v>
      </c>
      <c r="M946" s="22"/>
    </row>
    <row r="947" spans="1:13" s="8" customFormat="1" ht="27" x14ac:dyDescent="0.15">
      <c r="A947" s="140"/>
      <c r="B947" s="140"/>
      <c r="C947" s="115" t="s">
        <v>970</v>
      </c>
      <c r="D947" s="116" t="s">
        <v>1992</v>
      </c>
      <c r="E947" s="55">
        <v>18</v>
      </c>
      <c r="F947" s="54" t="s">
        <v>53</v>
      </c>
      <c r="G947" s="55">
        <v>0</v>
      </c>
      <c r="H947" s="55">
        <v>0</v>
      </c>
      <c r="I947" s="55">
        <f t="shared" si="76"/>
        <v>0</v>
      </c>
      <c r="J947" s="55">
        <f t="shared" si="77"/>
        <v>0</v>
      </c>
      <c r="K947" s="55">
        <f t="shared" si="78"/>
        <v>0</v>
      </c>
      <c r="L947" s="60">
        <f t="shared" si="79"/>
        <v>0</v>
      </c>
      <c r="M947" s="26"/>
    </row>
    <row r="948" spans="1:13" s="8" customFormat="1" ht="27" x14ac:dyDescent="0.15">
      <c r="A948" s="140"/>
      <c r="B948" s="140"/>
      <c r="C948" s="115" t="s">
        <v>971</v>
      </c>
      <c r="D948" s="116" t="s">
        <v>1993</v>
      </c>
      <c r="E948" s="55">
        <v>220</v>
      </c>
      <c r="F948" s="54" t="s">
        <v>53</v>
      </c>
      <c r="G948" s="55">
        <v>0</v>
      </c>
      <c r="H948" s="55">
        <v>0</v>
      </c>
      <c r="I948" s="55">
        <f t="shared" si="76"/>
        <v>0</v>
      </c>
      <c r="J948" s="55">
        <f t="shared" si="77"/>
        <v>0</v>
      </c>
      <c r="K948" s="55">
        <f t="shared" si="78"/>
        <v>0</v>
      </c>
      <c r="L948" s="60">
        <f t="shared" si="79"/>
        <v>0</v>
      </c>
      <c r="M948" s="26"/>
    </row>
    <row r="949" spans="1:13" s="8" customFormat="1" ht="27" x14ac:dyDescent="0.15">
      <c r="A949" s="140"/>
      <c r="B949" s="140"/>
      <c r="C949" s="115" t="s">
        <v>972</v>
      </c>
      <c r="D949" s="116" t="s">
        <v>1994</v>
      </c>
      <c r="E949" s="55">
        <v>29</v>
      </c>
      <c r="F949" s="54" t="s">
        <v>53</v>
      </c>
      <c r="G949" s="55">
        <v>0</v>
      </c>
      <c r="H949" s="55">
        <v>0</v>
      </c>
      <c r="I949" s="55">
        <f t="shared" si="76"/>
        <v>0</v>
      </c>
      <c r="J949" s="55">
        <f t="shared" si="77"/>
        <v>0</v>
      </c>
      <c r="K949" s="55">
        <f t="shared" si="78"/>
        <v>0</v>
      </c>
      <c r="L949" s="60">
        <f t="shared" si="79"/>
        <v>0</v>
      </c>
      <c r="M949" s="26"/>
    </row>
    <row r="950" spans="1:13" s="8" customFormat="1" ht="27" x14ac:dyDescent="0.15">
      <c r="A950" s="140"/>
      <c r="B950" s="140"/>
      <c r="C950" s="115" t="s">
        <v>973</v>
      </c>
      <c r="D950" s="116" t="s">
        <v>1995</v>
      </c>
      <c r="E950" s="55">
        <v>8</v>
      </c>
      <c r="F950" s="54" t="s">
        <v>53</v>
      </c>
      <c r="G950" s="55">
        <v>0</v>
      </c>
      <c r="H950" s="55">
        <v>0</v>
      </c>
      <c r="I950" s="55">
        <f t="shared" si="76"/>
        <v>0</v>
      </c>
      <c r="J950" s="55">
        <f t="shared" si="77"/>
        <v>0</v>
      </c>
      <c r="K950" s="55">
        <f t="shared" si="78"/>
        <v>0</v>
      </c>
      <c r="L950" s="60">
        <f t="shared" si="79"/>
        <v>0</v>
      </c>
      <c r="M950" s="22"/>
    </row>
    <row r="951" spans="1:13" s="8" customFormat="1" ht="27" x14ac:dyDescent="0.15">
      <c r="A951" s="140"/>
      <c r="B951" s="140"/>
      <c r="C951" s="115" t="s">
        <v>974</v>
      </c>
      <c r="D951" s="116" t="s">
        <v>1996</v>
      </c>
      <c r="E951" s="55">
        <v>30</v>
      </c>
      <c r="F951" s="54" t="s">
        <v>53</v>
      </c>
      <c r="G951" s="55">
        <v>0</v>
      </c>
      <c r="H951" s="55">
        <v>0</v>
      </c>
      <c r="I951" s="55">
        <f t="shared" si="76"/>
        <v>0</v>
      </c>
      <c r="J951" s="55">
        <f t="shared" si="77"/>
        <v>0</v>
      </c>
      <c r="K951" s="55">
        <f t="shared" si="78"/>
        <v>0</v>
      </c>
      <c r="L951" s="60">
        <f t="shared" si="79"/>
        <v>0</v>
      </c>
      <c r="M951" s="22"/>
    </row>
    <row r="952" spans="1:13" s="8" customFormat="1" ht="27" x14ac:dyDescent="0.15">
      <c r="A952" s="140"/>
      <c r="B952" s="140"/>
      <c r="C952" s="115" t="s">
        <v>975</v>
      </c>
      <c r="D952" s="116" t="s">
        <v>1997</v>
      </c>
      <c r="E952" s="55">
        <v>89</v>
      </c>
      <c r="F952" s="54" t="s">
        <v>53</v>
      </c>
      <c r="G952" s="55">
        <v>0</v>
      </c>
      <c r="H952" s="55">
        <v>0</v>
      </c>
      <c r="I952" s="55">
        <f t="shared" si="76"/>
        <v>0</v>
      </c>
      <c r="J952" s="55">
        <f t="shared" si="77"/>
        <v>0</v>
      </c>
      <c r="K952" s="55">
        <f t="shared" si="78"/>
        <v>0</v>
      </c>
      <c r="L952" s="60">
        <f t="shared" si="79"/>
        <v>0</v>
      </c>
      <c r="M952" s="26"/>
    </row>
    <row r="953" spans="1:13" s="8" customFormat="1" ht="27" x14ac:dyDescent="0.15">
      <c r="A953" s="140"/>
      <c r="B953" s="140"/>
      <c r="C953" s="115" t="s">
        <v>976</v>
      </c>
      <c r="D953" s="116" t="s">
        <v>1998</v>
      </c>
      <c r="E953" s="55">
        <v>21</v>
      </c>
      <c r="F953" s="54" t="s">
        <v>53</v>
      </c>
      <c r="G953" s="55">
        <v>0</v>
      </c>
      <c r="H953" s="55">
        <v>0</v>
      </c>
      <c r="I953" s="55">
        <f t="shared" si="76"/>
        <v>0</v>
      </c>
      <c r="J953" s="55">
        <f t="shared" si="77"/>
        <v>0</v>
      </c>
      <c r="K953" s="55">
        <f t="shared" si="78"/>
        <v>0</v>
      </c>
      <c r="L953" s="60">
        <f t="shared" si="79"/>
        <v>0</v>
      </c>
      <c r="M953" s="22"/>
    </row>
    <row r="954" spans="1:13" s="8" customFormat="1" ht="27" x14ac:dyDescent="0.15">
      <c r="A954" s="140"/>
      <c r="B954" s="140"/>
      <c r="C954" s="115" t="s">
        <v>977</v>
      </c>
      <c r="D954" s="116" t="s">
        <v>1999</v>
      </c>
      <c r="E954" s="55">
        <v>14</v>
      </c>
      <c r="F954" s="54" t="s">
        <v>53</v>
      </c>
      <c r="G954" s="55">
        <v>0</v>
      </c>
      <c r="H954" s="55">
        <v>0</v>
      </c>
      <c r="I954" s="55">
        <f t="shared" si="76"/>
        <v>0</v>
      </c>
      <c r="J954" s="55">
        <f t="shared" si="77"/>
        <v>0</v>
      </c>
      <c r="K954" s="55">
        <f t="shared" si="78"/>
        <v>0</v>
      </c>
      <c r="L954" s="60">
        <f t="shared" si="79"/>
        <v>0</v>
      </c>
      <c r="M954" s="22"/>
    </row>
    <row r="955" spans="1:13" s="8" customFormat="1" ht="27" x14ac:dyDescent="0.15">
      <c r="A955" s="140"/>
      <c r="B955" s="140"/>
      <c r="C955" s="115" t="s">
        <v>978</v>
      </c>
      <c r="D955" s="116" t="s">
        <v>2000</v>
      </c>
      <c r="E955" s="55">
        <v>1</v>
      </c>
      <c r="F955" s="54" t="s">
        <v>53</v>
      </c>
      <c r="G955" s="55">
        <v>0</v>
      </c>
      <c r="H955" s="55">
        <v>0</v>
      </c>
      <c r="I955" s="55">
        <f t="shared" si="76"/>
        <v>0</v>
      </c>
      <c r="J955" s="55">
        <f t="shared" si="77"/>
        <v>0</v>
      </c>
      <c r="K955" s="55">
        <f t="shared" si="78"/>
        <v>0</v>
      </c>
      <c r="L955" s="60">
        <f t="shared" si="79"/>
        <v>0</v>
      </c>
      <c r="M955" s="26"/>
    </row>
    <row r="956" spans="1:13" s="8" customFormat="1" ht="27" x14ac:dyDescent="0.15">
      <c r="A956" s="140"/>
      <c r="B956" s="140"/>
      <c r="C956" s="115" t="s">
        <v>979</v>
      </c>
      <c r="D956" s="116" t="s">
        <v>2001</v>
      </c>
      <c r="E956" s="55">
        <v>141</v>
      </c>
      <c r="F956" s="54" t="s">
        <v>53</v>
      </c>
      <c r="G956" s="55">
        <v>0</v>
      </c>
      <c r="H956" s="55">
        <v>0</v>
      </c>
      <c r="I956" s="55">
        <f t="shared" si="76"/>
        <v>0</v>
      </c>
      <c r="J956" s="55">
        <f t="shared" si="77"/>
        <v>0</v>
      </c>
      <c r="K956" s="55">
        <f t="shared" si="78"/>
        <v>0</v>
      </c>
      <c r="L956" s="60">
        <f t="shared" si="79"/>
        <v>0</v>
      </c>
      <c r="M956" s="21"/>
    </row>
    <row r="957" spans="1:13" s="8" customFormat="1" ht="27" x14ac:dyDescent="0.15">
      <c r="A957" s="142"/>
      <c r="B957" s="142"/>
      <c r="C957" s="115" t="s">
        <v>980</v>
      </c>
      <c r="D957" s="116" t="s">
        <v>2002</v>
      </c>
      <c r="E957" s="55">
        <v>31</v>
      </c>
      <c r="F957" s="54" t="s">
        <v>53</v>
      </c>
      <c r="G957" s="55">
        <v>0</v>
      </c>
      <c r="H957" s="55">
        <v>0</v>
      </c>
      <c r="I957" s="55">
        <f t="shared" si="76"/>
        <v>0</v>
      </c>
      <c r="J957" s="55">
        <f t="shared" si="77"/>
        <v>0</v>
      </c>
      <c r="K957" s="55">
        <f t="shared" si="78"/>
        <v>0</v>
      </c>
      <c r="L957" s="60">
        <f t="shared" si="79"/>
        <v>0</v>
      </c>
      <c r="M957" s="21"/>
    </row>
    <row r="958" spans="1:13" s="8" customFormat="1" ht="27" x14ac:dyDescent="0.15">
      <c r="A958" s="140"/>
      <c r="B958" s="140"/>
      <c r="C958" s="115" t="s">
        <v>981</v>
      </c>
      <c r="D958" s="116" t="s">
        <v>2003</v>
      </c>
      <c r="E958" s="55">
        <v>7</v>
      </c>
      <c r="F958" s="54" t="s">
        <v>53</v>
      </c>
      <c r="G958" s="55">
        <v>0</v>
      </c>
      <c r="H958" s="55">
        <v>0</v>
      </c>
      <c r="I958" s="55">
        <f t="shared" si="76"/>
        <v>0</v>
      </c>
      <c r="J958" s="55">
        <f t="shared" si="77"/>
        <v>0</v>
      </c>
      <c r="K958" s="55">
        <f t="shared" si="78"/>
        <v>0</v>
      </c>
      <c r="L958" s="60">
        <f t="shared" si="79"/>
        <v>0</v>
      </c>
      <c r="M958" s="21"/>
    </row>
    <row r="959" spans="1:13" s="8" customFormat="1" ht="27" x14ac:dyDescent="0.15">
      <c r="A959" s="140"/>
      <c r="B959" s="140"/>
      <c r="C959" s="115" t="s">
        <v>982</v>
      </c>
      <c r="D959" s="116" t="s">
        <v>2004</v>
      </c>
      <c r="E959" s="55">
        <v>8</v>
      </c>
      <c r="F959" s="54" t="s">
        <v>53</v>
      </c>
      <c r="G959" s="55">
        <v>0</v>
      </c>
      <c r="H959" s="55">
        <v>0</v>
      </c>
      <c r="I959" s="55">
        <f t="shared" si="76"/>
        <v>0</v>
      </c>
      <c r="J959" s="55">
        <f t="shared" si="77"/>
        <v>0</v>
      </c>
      <c r="K959" s="55">
        <f t="shared" si="78"/>
        <v>0</v>
      </c>
      <c r="L959" s="60">
        <f t="shared" si="79"/>
        <v>0</v>
      </c>
      <c r="M959" s="21"/>
    </row>
    <row r="960" spans="1:13" s="8" customFormat="1" ht="27" x14ac:dyDescent="0.15">
      <c r="A960" s="140"/>
      <c r="B960" s="140"/>
      <c r="C960" s="115" t="s">
        <v>983</v>
      </c>
      <c r="D960" s="116" t="s">
        <v>2005</v>
      </c>
      <c r="E960" s="55">
        <v>38</v>
      </c>
      <c r="F960" s="54" t="s">
        <v>53</v>
      </c>
      <c r="G960" s="55">
        <v>0</v>
      </c>
      <c r="H960" s="55">
        <v>0</v>
      </c>
      <c r="I960" s="55">
        <f t="shared" si="76"/>
        <v>0</v>
      </c>
      <c r="J960" s="55">
        <f t="shared" si="77"/>
        <v>0</v>
      </c>
      <c r="K960" s="55">
        <f t="shared" si="78"/>
        <v>0</v>
      </c>
      <c r="L960" s="60">
        <f t="shared" si="79"/>
        <v>0</v>
      </c>
      <c r="M960" s="22"/>
    </row>
    <row r="961" spans="1:13" s="8" customFormat="1" ht="27" x14ac:dyDescent="0.15">
      <c r="A961" s="140"/>
      <c r="B961" s="140"/>
      <c r="C961" s="115" t="s">
        <v>984</v>
      </c>
      <c r="D961" s="116" t="s">
        <v>2006</v>
      </c>
      <c r="E961" s="55">
        <v>13</v>
      </c>
      <c r="F961" s="54" t="s">
        <v>53</v>
      </c>
      <c r="G961" s="55">
        <v>0</v>
      </c>
      <c r="H961" s="55">
        <v>0</v>
      </c>
      <c r="I961" s="55">
        <f t="shared" si="76"/>
        <v>0</v>
      </c>
      <c r="J961" s="55">
        <f t="shared" si="77"/>
        <v>0</v>
      </c>
      <c r="K961" s="55">
        <f t="shared" si="78"/>
        <v>0</v>
      </c>
      <c r="L961" s="60">
        <f t="shared" si="79"/>
        <v>0</v>
      </c>
      <c r="M961" s="22"/>
    </row>
    <row r="962" spans="1:13" s="8" customFormat="1" ht="27" x14ac:dyDescent="0.15">
      <c r="A962" s="140"/>
      <c r="B962" s="140"/>
      <c r="C962" s="115" t="s">
        <v>985</v>
      </c>
      <c r="D962" s="116" t="s">
        <v>2007</v>
      </c>
      <c r="E962" s="55">
        <v>34</v>
      </c>
      <c r="F962" s="54" t="s">
        <v>53</v>
      </c>
      <c r="G962" s="55">
        <v>0</v>
      </c>
      <c r="H962" s="55">
        <v>0</v>
      </c>
      <c r="I962" s="55">
        <f t="shared" si="76"/>
        <v>0</v>
      </c>
      <c r="J962" s="55">
        <f t="shared" si="77"/>
        <v>0</v>
      </c>
      <c r="K962" s="55">
        <f t="shared" si="78"/>
        <v>0</v>
      </c>
      <c r="L962" s="60">
        <f t="shared" si="79"/>
        <v>0</v>
      </c>
      <c r="M962" s="22"/>
    </row>
    <row r="963" spans="1:13" s="8" customFormat="1" ht="27" x14ac:dyDescent="0.15">
      <c r="A963" s="140"/>
      <c r="B963" s="140"/>
      <c r="C963" s="115" t="s">
        <v>986</v>
      </c>
      <c r="D963" s="116" t="s">
        <v>2008</v>
      </c>
      <c r="E963" s="55">
        <v>4</v>
      </c>
      <c r="F963" s="54" t="s">
        <v>53</v>
      </c>
      <c r="G963" s="55">
        <v>0</v>
      </c>
      <c r="H963" s="55">
        <v>0</v>
      </c>
      <c r="I963" s="55">
        <f t="shared" si="76"/>
        <v>0</v>
      </c>
      <c r="J963" s="55">
        <f t="shared" si="77"/>
        <v>0</v>
      </c>
      <c r="K963" s="55">
        <f t="shared" si="78"/>
        <v>0</v>
      </c>
      <c r="L963" s="60">
        <f t="shared" si="79"/>
        <v>0</v>
      </c>
      <c r="M963" s="22"/>
    </row>
    <row r="964" spans="1:13" s="8" customFormat="1" ht="27" x14ac:dyDescent="0.15">
      <c r="A964" s="140"/>
      <c r="B964" s="140"/>
      <c r="C964" s="115" t="s">
        <v>987</v>
      </c>
      <c r="D964" s="116" t="s">
        <v>2009</v>
      </c>
      <c r="E964" s="55">
        <v>25</v>
      </c>
      <c r="F964" s="54" t="s">
        <v>53</v>
      </c>
      <c r="G964" s="55">
        <v>0</v>
      </c>
      <c r="H964" s="55">
        <v>0</v>
      </c>
      <c r="I964" s="55">
        <f t="shared" si="76"/>
        <v>0</v>
      </c>
      <c r="J964" s="55">
        <f t="shared" si="77"/>
        <v>0</v>
      </c>
      <c r="K964" s="55">
        <f t="shared" si="78"/>
        <v>0</v>
      </c>
      <c r="L964" s="60">
        <f t="shared" si="79"/>
        <v>0</v>
      </c>
      <c r="M964" s="21"/>
    </row>
    <row r="965" spans="1:13" s="8" customFormat="1" ht="18" x14ac:dyDescent="0.15">
      <c r="A965" s="140"/>
      <c r="B965" s="140"/>
      <c r="C965" s="115" t="s">
        <v>988</v>
      </c>
      <c r="D965" s="116" t="s">
        <v>2010</v>
      </c>
      <c r="E965" s="55">
        <v>47</v>
      </c>
      <c r="F965" s="54" t="s">
        <v>53</v>
      </c>
      <c r="G965" s="55">
        <v>0</v>
      </c>
      <c r="H965" s="55">
        <v>0</v>
      </c>
      <c r="I965" s="55">
        <f t="shared" si="76"/>
        <v>0</v>
      </c>
      <c r="J965" s="55">
        <f t="shared" si="77"/>
        <v>0</v>
      </c>
      <c r="K965" s="55">
        <f t="shared" si="78"/>
        <v>0</v>
      </c>
      <c r="L965" s="60">
        <f t="shared" si="79"/>
        <v>0</v>
      </c>
      <c r="M965" s="21"/>
    </row>
    <row r="966" spans="1:13" s="71" customFormat="1" ht="27" x14ac:dyDescent="0.15">
      <c r="A966" s="140"/>
      <c r="B966" s="140"/>
      <c r="C966" s="115" t="s">
        <v>989</v>
      </c>
      <c r="D966" s="116" t="s">
        <v>2011</v>
      </c>
      <c r="E966" s="55">
        <v>4</v>
      </c>
      <c r="F966" s="54" t="s">
        <v>53</v>
      </c>
      <c r="G966" s="55">
        <v>0</v>
      </c>
      <c r="H966" s="55">
        <v>0</v>
      </c>
      <c r="I966" s="55">
        <f t="shared" si="76"/>
        <v>0</v>
      </c>
      <c r="J966" s="55">
        <f t="shared" si="77"/>
        <v>0</v>
      </c>
      <c r="K966" s="55">
        <f t="shared" si="78"/>
        <v>0</v>
      </c>
      <c r="L966" s="60">
        <f t="shared" si="79"/>
        <v>0</v>
      </c>
      <c r="M966" s="22"/>
    </row>
    <row r="967" spans="1:13" s="8" customFormat="1" ht="9" x14ac:dyDescent="0.15">
      <c r="A967" s="140"/>
      <c r="B967" s="140"/>
      <c r="C967" s="115" t="s">
        <v>990</v>
      </c>
      <c r="D967" s="116" t="s">
        <v>2012</v>
      </c>
      <c r="E967" s="55">
        <v>3</v>
      </c>
      <c r="F967" s="54" t="s">
        <v>53</v>
      </c>
      <c r="G967" s="55">
        <v>0</v>
      </c>
      <c r="H967" s="55">
        <v>0</v>
      </c>
      <c r="I967" s="55">
        <f t="shared" si="76"/>
        <v>0</v>
      </c>
      <c r="J967" s="55">
        <f t="shared" si="77"/>
        <v>0</v>
      </c>
      <c r="K967" s="55">
        <f t="shared" si="78"/>
        <v>0</v>
      </c>
      <c r="L967" s="60">
        <f t="shared" si="79"/>
        <v>0</v>
      </c>
      <c r="M967" s="22"/>
    </row>
    <row r="968" spans="1:13" s="8" customFormat="1" ht="27" x14ac:dyDescent="0.15">
      <c r="A968" s="140"/>
      <c r="B968" s="140"/>
      <c r="C968" s="115" t="s">
        <v>991</v>
      </c>
      <c r="D968" s="116" t="s">
        <v>2013</v>
      </c>
      <c r="E968" s="55">
        <v>35</v>
      </c>
      <c r="F968" s="54" t="s">
        <v>53</v>
      </c>
      <c r="G968" s="55">
        <v>0</v>
      </c>
      <c r="H968" s="55">
        <v>0</v>
      </c>
      <c r="I968" s="55">
        <f t="shared" si="76"/>
        <v>0</v>
      </c>
      <c r="J968" s="55">
        <f t="shared" si="77"/>
        <v>0</v>
      </c>
      <c r="K968" s="55">
        <f t="shared" si="78"/>
        <v>0</v>
      </c>
      <c r="L968" s="60">
        <f t="shared" si="79"/>
        <v>0</v>
      </c>
      <c r="M968" s="26"/>
    </row>
    <row r="969" spans="1:13" s="8" customFormat="1" ht="27" x14ac:dyDescent="0.15">
      <c r="A969" s="140"/>
      <c r="B969" s="140"/>
      <c r="C969" s="115" t="s">
        <v>992</v>
      </c>
      <c r="D969" s="116" t="s">
        <v>2014</v>
      </c>
      <c r="E969" s="55">
        <v>21</v>
      </c>
      <c r="F969" s="54" t="s">
        <v>53</v>
      </c>
      <c r="G969" s="55">
        <v>0</v>
      </c>
      <c r="H969" s="55">
        <v>0</v>
      </c>
      <c r="I969" s="55">
        <f t="shared" si="76"/>
        <v>0</v>
      </c>
      <c r="J969" s="55">
        <f t="shared" si="77"/>
        <v>0</v>
      </c>
      <c r="K969" s="55">
        <f t="shared" si="78"/>
        <v>0</v>
      </c>
      <c r="L969" s="60">
        <f t="shared" si="79"/>
        <v>0</v>
      </c>
      <c r="M969" s="22"/>
    </row>
    <row r="970" spans="1:13" s="8" customFormat="1" ht="27" x14ac:dyDescent="0.15">
      <c r="A970" s="140"/>
      <c r="B970" s="140"/>
      <c r="C970" s="115" t="s">
        <v>993</v>
      </c>
      <c r="D970" s="116" t="s">
        <v>2015</v>
      </c>
      <c r="E970" s="55">
        <v>29</v>
      </c>
      <c r="F970" s="54" t="s">
        <v>53</v>
      </c>
      <c r="G970" s="55">
        <v>0</v>
      </c>
      <c r="H970" s="55">
        <v>0</v>
      </c>
      <c r="I970" s="55">
        <f t="shared" si="76"/>
        <v>0</v>
      </c>
      <c r="J970" s="55">
        <f t="shared" si="77"/>
        <v>0</v>
      </c>
      <c r="K970" s="55">
        <f t="shared" si="78"/>
        <v>0</v>
      </c>
      <c r="L970" s="60">
        <f t="shared" si="79"/>
        <v>0</v>
      </c>
      <c r="M970" s="26"/>
    </row>
    <row r="971" spans="1:13" s="8" customFormat="1" ht="27" x14ac:dyDescent="0.15">
      <c r="A971" s="140"/>
      <c r="B971" s="140"/>
      <c r="C971" s="115" t="s">
        <v>994</v>
      </c>
      <c r="D971" s="116" t="s">
        <v>2016</v>
      </c>
      <c r="E971" s="55">
        <v>6</v>
      </c>
      <c r="F971" s="54" t="s">
        <v>53</v>
      </c>
      <c r="G971" s="55">
        <v>0</v>
      </c>
      <c r="H971" s="55">
        <v>0</v>
      </c>
      <c r="I971" s="55">
        <f t="shared" si="76"/>
        <v>0</v>
      </c>
      <c r="J971" s="55">
        <f t="shared" si="77"/>
        <v>0</v>
      </c>
      <c r="K971" s="55">
        <f t="shared" si="78"/>
        <v>0</v>
      </c>
      <c r="L971" s="60">
        <f t="shared" si="79"/>
        <v>0</v>
      </c>
      <c r="M971" s="22"/>
    </row>
    <row r="972" spans="1:13" s="8" customFormat="1" ht="27" x14ac:dyDescent="0.15">
      <c r="A972" s="140"/>
      <c r="B972" s="140"/>
      <c r="C972" s="115" t="s">
        <v>995</v>
      </c>
      <c r="D972" s="116" t="s">
        <v>2017</v>
      </c>
      <c r="E972" s="55">
        <v>7</v>
      </c>
      <c r="F972" s="54" t="s">
        <v>53</v>
      </c>
      <c r="G972" s="55">
        <v>0</v>
      </c>
      <c r="H972" s="55">
        <v>0</v>
      </c>
      <c r="I972" s="55">
        <f t="shared" si="76"/>
        <v>0</v>
      </c>
      <c r="J972" s="55">
        <f t="shared" si="77"/>
        <v>0</v>
      </c>
      <c r="K972" s="55">
        <f t="shared" si="78"/>
        <v>0</v>
      </c>
      <c r="L972" s="60">
        <f t="shared" si="79"/>
        <v>0</v>
      </c>
      <c r="M972" s="22"/>
    </row>
    <row r="973" spans="1:13" s="8" customFormat="1" ht="18" x14ac:dyDescent="0.15">
      <c r="A973" s="140"/>
      <c r="B973" s="140"/>
      <c r="C973" s="115" t="s">
        <v>996</v>
      </c>
      <c r="D973" s="116" t="s">
        <v>2018</v>
      </c>
      <c r="E973" s="55">
        <v>16</v>
      </c>
      <c r="F973" s="54" t="s">
        <v>53</v>
      </c>
      <c r="G973" s="55">
        <v>0</v>
      </c>
      <c r="H973" s="55">
        <v>0</v>
      </c>
      <c r="I973" s="55">
        <f t="shared" ref="I973:I1035" si="80">G973+H973</f>
        <v>0</v>
      </c>
      <c r="J973" s="55">
        <f t="shared" ref="J973:J1035" si="81">TRUNC(E973*G973,2)</f>
        <v>0</v>
      </c>
      <c r="K973" s="55">
        <f t="shared" ref="K973:K1035" si="82">TRUNC(E973*H973,2)</f>
        <v>0</v>
      </c>
      <c r="L973" s="60">
        <f t="shared" ref="L973:L1035" si="83">TRUNC(J973+K973,2)</f>
        <v>0</v>
      </c>
      <c r="M973" s="21"/>
    </row>
    <row r="974" spans="1:13" s="8" customFormat="1" ht="27" x14ac:dyDescent="0.15">
      <c r="A974" s="142"/>
      <c r="B974" s="142"/>
      <c r="C974" s="115" t="s">
        <v>997</v>
      </c>
      <c r="D974" s="116" t="s">
        <v>2019</v>
      </c>
      <c r="E974" s="55">
        <v>34</v>
      </c>
      <c r="F974" s="54" t="s">
        <v>53</v>
      </c>
      <c r="G974" s="55">
        <v>0</v>
      </c>
      <c r="H974" s="55">
        <v>0</v>
      </c>
      <c r="I974" s="55">
        <f t="shared" si="80"/>
        <v>0</v>
      </c>
      <c r="J974" s="55">
        <f t="shared" si="81"/>
        <v>0</v>
      </c>
      <c r="K974" s="55">
        <f t="shared" si="82"/>
        <v>0</v>
      </c>
      <c r="L974" s="60">
        <f t="shared" si="83"/>
        <v>0</v>
      </c>
      <c r="M974" s="21"/>
    </row>
    <row r="975" spans="1:13" s="8" customFormat="1" ht="18" x14ac:dyDescent="0.15">
      <c r="A975" s="140"/>
      <c r="B975" s="140"/>
      <c r="C975" s="115" t="s">
        <v>998</v>
      </c>
      <c r="D975" s="116" t="s">
        <v>2020</v>
      </c>
      <c r="E975" s="55">
        <v>13.3</v>
      </c>
      <c r="F975" s="54" t="s">
        <v>12</v>
      </c>
      <c r="G975" s="55">
        <v>0</v>
      </c>
      <c r="H975" s="55">
        <v>0</v>
      </c>
      <c r="I975" s="55">
        <f t="shared" si="80"/>
        <v>0</v>
      </c>
      <c r="J975" s="55">
        <f t="shared" si="81"/>
        <v>0</v>
      </c>
      <c r="K975" s="55">
        <f t="shared" si="82"/>
        <v>0</v>
      </c>
      <c r="L975" s="60">
        <f t="shared" si="83"/>
        <v>0</v>
      </c>
      <c r="M975" s="21"/>
    </row>
    <row r="976" spans="1:13" s="8" customFormat="1" ht="18" x14ac:dyDescent="0.15">
      <c r="A976" s="140"/>
      <c r="B976" s="140"/>
      <c r="C976" s="115" t="s">
        <v>999</v>
      </c>
      <c r="D976" s="116" t="s">
        <v>2021</v>
      </c>
      <c r="E976" s="55">
        <v>5</v>
      </c>
      <c r="F976" s="54" t="s">
        <v>53</v>
      </c>
      <c r="G976" s="55">
        <v>0</v>
      </c>
      <c r="H976" s="55">
        <v>0</v>
      </c>
      <c r="I976" s="55">
        <f t="shared" si="80"/>
        <v>0</v>
      </c>
      <c r="J976" s="55">
        <f t="shared" si="81"/>
        <v>0</v>
      </c>
      <c r="K976" s="55">
        <f t="shared" si="82"/>
        <v>0</v>
      </c>
      <c r="L976" s="60">
        <f t="shared" si="83"/>
        <v>0</v>
      </c>
      <c r="M976" s="21"/>
    </row>
    <row r="977" spans="1:13" s="8" customFormat="1" ht="18" x14ac:dyDescent="0.15">
      <c r="A977" s="140"/>
      <c r="B977" s="140"/>
      <c r="C977" s="115" t="s">
        <v>1000</v>
      </c>
      <c r="D977" s="116" t="s">
        <v>2022</v>
      </c>
      <c r="E977" s="55">
        <v>4</v>
      </c>
      <c r="F977" s="54" t="s">
        <v>53</v>
      </c>
      <c r="G977" s="55">
        <v>0</v>
      </c>
      <c r="H977" s="55">
        <v>0</v>
      </c>
      <c r="I977" s="55">
        <f t="shared" si="80"/>
        <v>0</v>
      </c>
      <c r="J977" s="55">
        <f t="shared" si="81"/>
        <v>0</v>
      </c>
      <c r="K977" s="55">
        <f t="shared" si="82"/>
        <v>0</v>
      </c>
      <c r="L977" s="60">
        <f t="shared" si="83"/>
        <v>0</v>
      </c>
      <c r="M977" s="22"/>
    </row>
    <row r="978" spans="1:13" s="8" customFormat="1" ht="18" x14ac:dyDescent="0.15">
      <c r="A978" s="140"/>
      <c r="B978" s="140"/>
      <c r="C978" s="115" t="s">
        <v>1001</v>
      </c>
      <c r="D978" s="116" t="s">
        <v>2023</v>
      </c>
      <c r="E978" s="55">
        <v>106</v>
      </c>
      <c r="F978" s="54" t="s">
        <v>53</v>
      </c>
      <c r="G978" s="55">
        <v>0</v>
      </c>
      <c r="H978" s="55">
        <v>0</v>
      </c>
      <c r="I978" s="55">
        <f t="shared" si="80"/>
        <v>0</v>
      </c>
      <c r="J978" s="55">
        <f t="shared" si="81"/>
        <v>0</v>
      </c>
      <c r="K978" s="55">
        <f t="shared" si="82"/>
        <v>0</v>
      </c>
      <c r="L978" s="60">
        <f t="shared" si="83"/>
        <v>0</v>
      </c>
      <c r="M978" s="22"/>
    </row>
    <row r="979" spans="1:13" s="8" customFormat="1" ht="27" x14ac:dyDescent="0.15">
      <c r="A979" s="140"/>
      <c r="B979" s="140"/>
      <c r="C979" s="115" t="s">
        <v>1002</v>
      </c>
      <c r="D979" s="116" t="s">
        <v>2024</v>
      </c>
      <c r="E979" s="55">
        <v>1</v>
      </c>
      <c r="F979" s="54" t="s">
        <v>53</v>
      </c>
      <c r="G979" s="55">
        <v>0</v>
      </c>
      <c r="H979" s="55">
        <v>0</v>
      </c>
      <c r="I979" s="55">
        <f t="shared" si="80"/>
        <v>0</v>
      </c>
      <c r="J979" s="55">
        <f t="shared" si="81"/>
        <v>0</v>
      </c>
      <c r="K979" s="55">
        <f t="shared" si="82"/>
        <v>0</v>
      </c>
      <c r="L979" s="60">
        <f t="shared" si="83"/>
        <v>0</v>
      </c>
      <c r="M979" s="26"/>
    </row>
    <row r="980" spans="1:13" s="8" customFormat="1" ht="9" x14ac:dyDescent="0.15">
      <c r="A980" s="140"/>
      <c r="B980" s="140"/>
      <c r="C980" s="68" t="s">
        <v>1003</v>
      </c>
      <c r="D980" s="161" t="s">
        <v>2025</v>
      </c>
      <c r="E980" s="55"/>
      <c r="F980" s="54"/>
      <c r="G980" s="55"/>
      <c r="H980" s="55"/>
      <c r="I980" s="55"/>
      <c r="J980" s="55"/>
      <c r="K980" s="55"/>
      <c r="L980" s="60"/>
      <c r="M980" s="22"/>
    </row>
    <row r="981" spans="1:13" s="8" customFormat="1" ht="18" x14ac:dyDescent="0.15">
      <c r="A981" s="140"/>
      <c r="B981" s="140"/>
      <c r="C981" s="115" t="s">
        <v>1004</v>
      </c>
      <c r="D981" s="116" t="s">
        <v>2026</v>
      </c>
      <c r="E981" s="55">
        <v>190.9</v>
      </c>
      <c r="F981" s="54" t="s">
        <v>12</v>
      </c>
      <c r="G981" s="55">
        <v>0</v>
      </c>
      <c r="H981" s="55">
        <v>0</v>
      </c>
      <c r="I981" s="55">
        <f t="shared" si="80"/>
        <v>0</v>
      </c>
      <c r="J981" s="55">
        <f t="shared" si="81"/>
        <v>0</v>
      </c>
      <c r="K981" s="55">
        <f t="shared" si="82"/>
        <v>0</v>
      </c>
      <c r="L981" s="60">
        <f t="shared" si="83"/>
        <v>0</v>
      </c>
      <c r="M981" s="22"/>
    </row>
    <row r="982" spans="1:13" s="8" customFormat="1" ht="18" x14ac:dyDescent="0.15">
      <c r="A982" s="140"/>
      <c r="B982" s="140"/>
      <c r="C982" s="115" t="s">
        <v>1005</v>
      </c>
      <c r="D982" s="116" t="s">
        <v>2027</v>
      </c>
      <c r="E982" s="55">
        <v>128.6</v>
      </c>
      <c r="F982" s="54" t="s">
        <v>12</v>
      </c>
      <c r="G982" s="55">
        <v>0</v>
      </c>
      <c r="H982" s="55">
        <v>0</v>
      </c>
      <c r="I982" s="55">
        <f t="shared" si="80"/>
        <v>0</v>
      </c>
      <c r="J982" s="55">
        <f t="shared" si="81"/>
        <v>0</v>
      </c>
      <c r="K982" s="55">
        <f t="shared" si="82"/>
        <v>0</v>
      </c>
      <c r="L982" s="60">
        <f t="shared" si="83"/>
        <v>0</v>
      </c>
      <c r="M982" s="22"/>
    </row>
    <row r="983" spans="1:13" s="8" customFormat="1" ht="18" x14ac:dyDescent="0.15">
      <c r="A983" s="140"/>
      <c r="B983" s="140"/>
      <c r="C983" s="115" t="s">
        <v>1006</v>
      </c>
      <c r="D983" s="116" t="s">
        <v>2028</v>
      </c>
      <c r="E983" s="55">
        <v>4</v>
      </c>
      <c r="F983" s="54" t="s">
        <v>53</v>
      </c>
      <c r="G983" s="55">
        <v>0</v>
      </c>
      <c r="H983" s="55">
        <v>0</v>
      </c>
      <c r="I983" s="55">
        <f t="shared" si="80"/>
        <v>0</v>
      </c>
      <c r="J983" s="55">
        <f t="shared" si="81"/>
        <v>0</v>
      </c>
      <c r="K983" s="55">
        <f t="shared" si="82"/>
        <v>0</v>
      </c>
      <c r="L983" s="60">
        <f t="shared" si="83"/>
        <v>0</v>
      </c>
      <c r="M983" s="22"/>
    </row>
    <row r="984" spans="1:13" s="8" customFormat="1" ht="18" x14ac:dyDescent="0.15">
      <c r="A984" s="140"/>
      <c r="B984" s="140"/>
      <c r="C984" s="115" t="s">
        <v>1007</v>
      </c>
      <c r="D984" s="116" t="s">
        <v>2029</v>
      </c>
      <c r="E984" s="55">
        <v>79</v>
      </c>
      <c r="F984" s="54" t="s">
        <v>53</v>
      </c>
      <c r="G984" s="55">
        <v>0</v>
      </c>
      <c r="H984" s="55">
        <v>0</v>
      </c>
      <c r="I984" s="55">
        <f t="shared" si="80"/>
        <v>0</v>
      </c>
      <c r="J984" s="55">
        <f t="shared" si="81"/>
        <v>0</v>
      </c>
      <c r="K984" s="55">
        <f t="shared" si="82"/>
        <v>0</v>
      </c>
      <c r="L984" s="60">
        <f t="shared" si="83"/>
        <v>0</v>
      </c>
      <c r="M984" s="22"/>
    </row>
    <row r="985" spans="1:13" s="8" customFormat="1" ht="18" x14ac:dyDescent="0.15">
      <c r="A985" s="140"/>
      <c r="B985" s="140"/>
      <c r="C985" s="115" t="s">
        <v>1008</v>
      </c>
      <c r="D985" s="116" t="s">
        <v>2030</v>
      </c>
      <c r="E985" s="55">
        <v>36</v>
      </c>
      <c r="F985" s="54" t="s">
        <v>53</v>
      </c>
      <c r="G985" s="55">
        <v>0</v>
      </c>
      <c r="H985" s="55">
        <v>0</v>
      </c>
      <c r="I985" s="55">
        <f t="shared" si="80"/>
        <v>0</v>
      </c>
      <c r="J985" s="55">
        <f t="shared" si="81"/>
        <v>0</v>
      </c>
      <c r="K985" s="55">
        <f t="shared" si="82"/>
        <v>0</v>
      </c>
      <c r="L985" s="60">
        <f t="shared" si="83"/>
        <v>0</v>
      </c>
      <c r="M985" s="21"/>
    </row>
    <row r="986" spans="1:13" s="8" customFormat="1" ht="18" x14ac:dyDescent="0.15">
      <c r="A986" s="140"/>
      <c r="B986" s="140"/>
      <c r="C986" s="115" t="s">
        <v>1009</v>
      </c>
      <c r="D986" s="116" t="s">
        <v>2031</v>
      </c>
      <c r="E986" s="55">
        <v>2</v>
      </c>
      <c r="F986" s="54" t="s">
        <v>53</v>
      </c>
      <c r="G986" s="55">
        <v>0</v>
      </c>
      <c r="H986" s="55">
        <v>0</v>
      </c>
      <c r="I986" s="55">
        <f t="shared" si="80"/>
        <v>0</v>
      </c>
      <c r="J986" s="55">
        <f t="shared" si="81"/>
        <v>0</v>
      </c>
      <c r="K986" s="55">
        <f t="shared" si="82"/>
        <v>0</v>
      </c>
      <c r="L986" s="60">
        <f t="shared" si="83"/>
        <v>0</v>
      </c>
      <c r="M986" s="21"/>
    </row>
    <row r="987" spans="1:13" s="71" customFormat="1" ht="18" x14ac:dyDescent="0.15">
      <c r="A987" s="140"/>
      <c r="B987" s="140"/>
      <c r="C987" s="115" t="s">
        <v>1010</v>
      </c>
      <c r="D987" s="116" t="s">
        <v>2032</v>
      </c>
      <c r="E987" s="55">
        <v>2</v>
      </c>
      <c r="F987" s="54" t="s">
        <v>53</v>
      </c>
      <c r="G987" s="55">
        <v>0</v>
      </c>
      <c r="H987" s="55">
        <v>0</v>
      </c>
      <c r="I987" s="55">
        <f t="shared" si="80"/>
        <v>0</v>
      </c>
      <c r="J987" s="55">
        <f t="shared" si="81"/>
        <v>0</v>
      </c>
      <c r="K987" s="55">
        <f t="shared" si="82"/>
        <v>0</v>
      </c>
      <c r="L987" s="60">
        <f t="shared" si="83"/>
        <v>0</v>
      </c>
      <c r="M987" s="22"/>
    </row>
    <row r="988" spans="1:13" s="8" customFormat="1" ht="18" x14ac:dyDescent="0.15">
      <c r="A988" s="140"/>
      <c r="B988" s="140"/>
      <c r="C988" s="115" t="s">
        <v>1011</v>
      </c>
      <c r="D988" s="116" t="s">
        <v>2033</v>
      </c>
      <c r="E988" s="55">
        <v>14</v>
      </c>
      <c r="F988" s="54" t="s">
        <v>53</v>
      </c>
      <c r="G988" s="55">
        <v>0</v>
      </c>
      <c r="H988" s="55">
        <v>0</v>
      </c>
      <c r="I988" s="55">
        <f t="shared" si="80"/>
        <v>0</v>
      </c>
      <c r="J988" s="55">
        <f t="shared" si="81"/>
        <v>0</v>
      </c>
      <c r="K988" s="55">
        <f t="shared" si="82"/>
        <v>0</v>
      </c>
      <c r="L988" s="60">
        <f t="shared" si="83"/>
        <v>0</v>
      </c>
      <c r="M988" s="22"/>
    </row>
    <row r="989" spans="1:13" s="8" customFormat="1" ht="18" x14ac:dyDescent="0.15">
      <c r="A989" s="140"/>
      <c r="B989" s="140"/>
      <c r="C989" s="115" t="s">
        <v>1012</v>
      </c>
      <c r="D989" s="116" t="s">
        <v>2034</v>
      </c>
      <c r="E989" s="55">
        <v>6</v>
      </c>
      <c r="F989" s="54" t="s">
        <v>53</v>
      </c>
      <c r="G989" s="55">
        <v>0</v>
      </c>
      <c r="H989" s="55">
        <v>0</v>
      </c>
      <c r="I989" s="55">
        <f t="shared" si="80"/>
        <v>0</v>
      </c>
      <c r="J989" s="55">
        <f t="shared" si="81"/>
        <v>0</v>
      </c>
      <c r="K989" s="55">
        <f t="shared" si="82"/>
        <v>0</v>
      </c>
      <c r="L989" s="60">
        <f t="shared" si="83"/>
        <v>0</v>
      </c>
      <c r="M989" s="22"/>
    </row>
    <row r="990" spans="1:13" s="8" customFormat="1" ht="18" x14ac:dyDescent="0.15">
      <c r="A990" s="140"/>
      <c r="B990" s="140"/>
      <c r="C990" s="115" t="s">
        <v>1013</v>
      </c>
      <c r="D990" s="116" t="s">
        <v>2035</v>
      </c>
      <c r="E990" s="55">
        <v>1</v>
      </c>
      <c r="F990" s="54" t="s">
        <v>53</v>
      </c>
      <c r="G990" s="55">
        <v>0</v>
      </c>
      <c r="H990" s="55">
        <v>0</v>
      </c>
      <c r="I990" s="55">
        <f t="shared" si="80"/>
        <v>0</v>
      </c>
      <c r="J990" s="55">
        <f t="shared" si="81"/>
        <v>0</v>
      </c>
      <c r="K990" s="55">
        <f t="shared" si="82"/>
        <v>0</v>
      </c>
      <c r="L990" s="60">
        <f t="shared" si="83"/>
        <v>0</v>
      </c>
      <c r="M990" s="22"/>
    </row>
    <row r="991" spans="1:13" s="8" customFormat="1" ht="18" x14ac:dyDescent="0.15">
      <c r="A991" s="140"/>
      <c r="B991" s="140"/>
      <c r="C991" s="115" t="s">
        <v>1014</v>
      </c>
      <c r="D991" s="116" t="s">
        <v>2036</v>
      </c>
      <c r="E991" s="55">
        <v>3</v>
      </c>
      <c r="F991" s="54" t="s">
        <v>53</v>
      </c>
      <c r="G991" s="55">
        <v>0</v>
      </c>
      <c r="H991" s="55">
        <v>0</v>
      </c>
      <c r="I991" s="55">
        <f t="shared" si="80"/>
        <v>0</v>
      </c>
      <c r="J991" s="55">
        <f t="shared" si="81"/>
        <v>0</v>
      </c>
      <c r="K991" s="55">
        <f t="shared" si="82"/>
        <v>0</v>
      </c>
      <c r="L991" s="60">
        <f t="shared" si="83"/>
        <v>0</v>
      </c>
      <c r="M991" s="21"/>
    </row>
    <row r="992" spans="1:13" s="8" customFormat="1" ht="18" x14ac:dyDescent="0.15">
      <c r="A992" s="142"/>
      <c r="B992" s="142"/>
      <c r="C992" s="115" t="s">
        <v>1015</v>
      </c>
      <c r="D992" s="116" t="s">
        <v>2037</v>
      </c>
      <c r="E992" s="55">
        <v>3</v>
      </c>
      <c r="F992" s="54" t="s">
        <v>53</v>
      </c>
      <c r="G992" s="55">
        <v>0</v>
      </c>
      <c r="H992" s="55">
        <v>0</v>
      </c>
      <c r="I992" s="55">
        <f t="shared" si="80"/>
        <v>0</v>
      </c>
      <c r="J992" s="55">
        <f t="shared" si="81"/>
        <v>0</v>
      </c>
      <c r="K992" s="55">
        <f t="shared" si="82"/>
        <v>0</v>
      </c>
      <c r="L992" s="60">
        <f t="shared" si="83"/>
        <v>0</v>
      </c>
      <c r="M992" s="21"/>
    </row>
    <row r="993" spans="1:13" s="8" customFormat="1" ht="18" x14ac:dyDescent="0.15">
      <c r="A993" s="140"/>
      <c r="B993" s="140"/>
      <c r="C993" s="115" t="s">
        <v>1016</v>
      </c>
      <c r="D993" s="116" t="s">
        <v>2038</v>
      </c>
      <c r="E993" s="55">
        <v>16</v>
      </c>
      <c r="F993" s="54" t="s">
        <v>12</v>
      </c>
      <c r="G993" s="55">
        <v>0</v>
      </c>
      <c r="H993" s="55">
        <v>0</v>
      </c>
      <c r="I993" s="55">
        <f t="shared" si="80"/>
        <v>0</v>
      </c>
      <c r="J993" s="55">
        <f t="shared" si="81"/>
        <v>0</v>
      </c>
      <c r="K993" s="55">
        <f t="shared" si="82"/>
        <v>0</v>
      </c>
      <c r="L993" s="60">
        <f t="shared" si="83"/>
        <v>0</v>
      </c>
      <c r="M993" s="21"/>
    </row>
    <row r="994" spans="1:13" s="8" customFormat="1" ht="18" x14ac:dyDescent="0.15">
      <c r="A994" s="140"/>
      <c r="B994" s="140"/>
      <c r="C994" s="115" t="s">
        <v>1017</v>
      </c>
      <c r="D994" s="116" t="s">
        <v>2039</v>
      </c>
      <c r="E994" s="55">
        <v>195.2</v>
      </c>
      <c r="F994" s="54" t="s">
        <v>12</v>
      </c>
      <c r="G994" s="55">
        <v>0</v>
      </c>
      <c r="H994" s="55">
        <v>0</v>
      </c>
      <c r="I994" s="55">
        <f t="shared" si="80"/>
        <v>0</v>
      </c>
      <c r="J994" s="55">
        <f t="shared" si="81"/>
        <v>0</v>
      </c>
      <c r="K994" s="55">
        <f t="shared" si="82"/>
        <v>0</v>
      </c>
      <c r="L994" s="60">
        <f t="shared" si="83"/>
        <v>0</v>
      </c>
      <c r="M994" s="21"/>
    </row>
    <row r="995" spans="1:13" s="8" customFormat="1" ht="18" x14ac:dyDescent="0.15">
      <c r="A995" s="140"/>
      <c r="B995" s="140"/>
      <c r="C995" s="115" t="s">
        <v>1018</v>
      </c>
      <c r="D995" s="116" t="s">
        <v>2040</v>
      </c>
      <c r="E995" s="55">
        <v>275.10000000000002</v>
      </c>
      <c r="F995" s="54" t="s">
        <v>12</v>
      </c>
      <c r="G995" s="55">
        <v>0</v>
      </c>
      <c r="H995" s="55">
        <v>0</v>
      </c>
      <c r="I995" s="55">
        <f t="shared" si="80"/>
        <v>0</v>
      </c>
      <c r="J995" s="55">
        <f t="shared" si="81"/>
        <v>0</v>
      </c>
      <c r="K995" s="55">
        <f t="shared" si="82"/>
        <v>0</v>
      </c>
      <c r="L995" s="60">
        <f t="shared" si="83"/>
        <v>0</v>
      </c>
      <c r="M995" s="22"/>
    </row>
    <row r="996" spans="1:13" s="8" customFormat="1" ht="27" x14ac:dyDescent="0.15">
      <c r="A996" s="140"/>
      <c r="B996" s="140"/>
      <c r="C996" s="115" t="s">
        <v>1019</v>
      </c>
      <c r="D996" s="116" t="s">
        <v>2041</v>
      </c>
      <c r="E996" s="55">
        <v>37.200000000000003</v>
      </c>
      <c r="F996" s="54" t="s">
        <v>12</v>
      </c>
      <c r="G996" s="55">
        <v>0</v>
      </c>
      <c r="H996" s="55">
        <v>0</v>
      </c>
      <c r="I996" s="55">
        <f t="shared" si="80"/>
        <v>0</v>
      </c>
      <c r="J996" s="55">
        <f t="shared" si="81"/>
        <v>0</v>
      </c>
      <c r="K996" s="55">
        <f t="shared" si="82"/>
        <v>0</v>
      </c>
      <c r="L996" s="60">
        <f t="shared" si="83"/>
        <v>0</v>
      </c>
      <c r="M996" s="22"/>
    </row>
    <row r="997" spans="1:13" s="8" customFormat="1" ht="18" x14ac:dyDescent="0.15">
      <c r="A997" s="140"/>
      <c r="B997" s="140"/>
      <c r="C997" s="115" t="s">
        <v>1020</v>
      </c>
      <c r="D997" s="116" t="s">
        <v>2042</v>
      </c>
      <c r="E997" s="55">
        <v>6</v>
      </c>
      <c r="F997" s="54" t="s">
        <v>53</v>
      </c>
      <c r="G997" s="55">
        <v>0</v>
      </c>
      <c r="H997" s="55">
        <v>0</v>
      </c>
      <c r="I997" s="55">
        <f t="shared" si="80"/>
        <v>0</v>
      </c>
      <c r="J997" s="55">
        <f t="shared" si="81"/>
        <v>0</v>
      </c>
      <c r="K997" s="55">
        <f t="shared" si="82"/>
        <v>0</v>
      </c>
      <c r="L997" s="60">
        <f t="shared" si="83"/>
        <v>0</v>
      </c>
      <c r="M997" s="22"/>
    </row>
    <row r="998" spans="1:13" s="8" customFormat="1" ht="18" x14ac:dyDescent="0.15">
      <c r="A998" s="140"/>
      <c r="B998" s="140"/>
      <c r="C998" s="115" t="s">
        <v>1021</v>
      </c>
      <c r="D998" s="116" t="s">
        <v>2043</v>
      </c>
      <c r="E998" s="55">
        <v>27</v>
      </c>
      <c r="F998" s="54" t="s">
        <v>53</v>
      </c>
      <c r="G998" s="55">
        <v>0</v>
      </c>
      <c r="H998" s="55">
        <v>0</v>
      </c>
      <c r="I998" s="55">
        <f t="shared" si="80"/>
        <v>0</v>
      </c>
      <c r="J998" s="55">
        <f t="shared" si="81"/>
        <v>0</v>
      </c>
      <c r="K998" s="55">
        <f t="shared" si="82"/>
        <v>0</v>
      </c>
      <c r="L998" s="60">
        <f t="shared" si="83"/>
        <v>0</v>
      </c>
      <c r="M998" s="21"/>
    </row>
    <row r="999" spans="1:13" s="8" customFormat="1" ht="18" x14ac:dyDescent="0.15">
      <c r="A999" s="142"/>
      <c r="B999" s="142"/>
      <c r="C999" s="115" t="s">
        <v>1022</v>
      </c>
      <c r="D999" s="116" t="s">
        <v>2044</v>
      </c>
      <c r="E999" s="55">
        <v>20</v>
      </c>
      <c r="F999" s="54" t="s">
        <v>53</v>
      </c>
      <c r="G999" s="55">
        <v>0</v>
      </c>
      <c r="H999" s="55">
        <v>0</v>
      </c>
      <c r="I999" s="55">
        <f t="shared" si="80"/>
        <v>0</v>
      </c>
      <c r="J999" s="55">
        <f t="shared" si="81"/>
        <v>0</v>
      </c>
      <c r="K999" s="55">
        <f t="shared" si="82"/>
        <v>0</v>
      </c>
      <c r="L999" s="60">
        <f t="shared" si="83"/>
        <v>0</v>
      </c>
      <c r="M999" s="21"/>
    </row>
    <row r="1000" spans="1:13" s="8" customFormat="1" ht="18" x14ac:dyDescent="0.15">
      <c r="A1000" s="140"/>
      <c r="B1000" s="140"/>
      <c r="C1000" s="115" t="s">
        <v>1023</v>
      </c>
      <c r="D1000" s="116" t="s">
        <v>2045</v>
      </c>
      <c r="E1000" s="55">
        <v>2</v>
      </c>
      <c r="F1000" s="54" t="s">
        <v>53</v>
      </c>
      <c r="G1000" s="55">
        <v>0</v>
      </c>
      <c r="H1000" s="55">
        <v>0</v>
      </c>
      <c r="I1000" s="55">
        <f t="shared" si="80"/>
        <v>0</v>
      </c>
      <c r="J1000" s="55">
        <f t="shared" si="81"/>
        <v>0</v>
      </c>
      <c r="K1000" s="55">
        <f t="shared" si="82"/>
        <v>0</v>
      </c>
      <c r="L1000" s="60">
        <f t="shared" si="83"/>
        <v>0</v>
      </c>
      <c r="M1000" s="21"/>
    </row>
    <row r="1001" spans="1:13" s="8" customFormat="1" ht="18" x14ac:dyDescent="0.15">
      <c r="A1001" s="140"/>
      <c r="B1001" s="140"/>
      <c r="C1001" s="115" t="s">
        <v>1024</v>
      </c>
      <c r="D1001" s="116" t="s">
        <v>2046</v>
      </c>
      <c r="E1001" s="55">
        <v>24</v>
      </c>
      <c r="F1001" s="54" t="s">
        <v>53</v>
      </c>
      <c r="G1001" s="55">
        <v>0</v>
      </c>
      <c r="H1001" s="55">
        <v>0</v>
      </c>
      <c r="I1001" s="55">
        <f t="shared" si="80"/>
        <v>0</v>
      </c>
      <c r="J1001" s="55">
        <f t="shared" si="81"/>
        <v>0</v>
      </c>
      <c r="K1001" s="55">
        <f t="shared" si="82"/>
        <v>0</v>
      </c>
      <c r="L1001" s="60">
        <f t="shared" si="83"/>
        <v>0</v>
      </c>
      <c r="M1001" s="21"/>
    </row>
    <row r="1002" spans="1:13" s="8" customFormat="1" ht="27" x14ac:dyDescent="0.15">
      <c r="A1002" s="140"/>
      <c r="B1002" s="140"/>
      <c r="C1002" s="115" t="s">
        <v>1025</v>
      </c>
      <c r="D1002" s="116" t="s">
        <v>1990</v>
      </c>
      <c r="E1002" s="55">
        <v>3</v>
      </c>
      <c r="F1002" s="54" t="s">
        <v>53</v>
      </c>
      <c r="G1002" s="55">
        <v>0</v>
      </c>
      <c r="H1002" s="55">
        <v>0</v>
      </c>
      <c r="I1002" s="55">
        <f t="shared" si="80"/>
        <v>0</v>
      </c>
      <c r="J1002" s="55">
        <f t="shared" si="81"/>
        <v>0</v>
      </c>
      <c r="K1002" s="55">
        <f t="shared" si="82"/>
        <v>0</v>
      </c>
      <c r="L1002" s="60">
        <f t="shared" si="83"/>
        <v>0</v>
      </c>
      <c r="M1002" s="22"/>
    </row>
    <row r="1003" spans="1:13" s="8" customFormat="1" ht="27" x14ac:dyDescent="0.15">
      <c r="A1003" s="140"/>
      <c r="B1003" s="140"/>
      <c r="C1003" s="115" t="s">
        <v>1026</v>
      </c>
      <c r="D1003" s="116" t="s">
        <v>1991</v>
      </c>
      <c r="E1003" s="55">
        <v>16</v>
      </c>
      <c r="F1003" s="54" t="s">
        <v>53</v>
      </c>
      <c r="G1003" s="55">
        <v>0</v>
      </c>
      <c r="H1003" s="55">
        <v>0</v>
      </c>
      <c r="I1003" s="55">
        <f t="shared" si="80"/>
        <v>0</v>
      </c>
      <c r="J1003" s="55">
        <f t="shared" si="81"/>
        <v>0</v>
      </c>
      <c r="K1003" s="55">
        <f t="shared" si="82"/>
        <v>0</v>
      </c>
      <c r="L1003" s="60">
        <f t="shared" si="83"/>
        <v>0</v>
      </c>
      <c r="M1003" s="22"/>
    </row>
    <row r="1004" spans="1:13" s="8" customFormat="1" ht="18" x14ac:dyDescent="0.15">
      <c r="A1004" s="140"/>
      <c r="B1004" s="140"/>
      <c r="C1004" s="115" t="s">
        <v>1027</v>
      </c>
      <c r="D1004" s="116" t="s">
        <v>2047</v>
      </c>
      <c r="E1004" s="55">
        <v>1</v>
      </c>
      <c r="F1004" s="54" t="s">
        <v>53</v>
      </c>
      <c r="G1004" s="55">
        <v>0</v>
      </c>
      <c r="H1004" s="55">
        <v>0</v>
      </c>
      <c r="I1004" s="55">
        <f t="shared" si="80"/>
        <v>0</v>
      </c>
      <c r="J1004" s="55">
        <f t="shared" si="81"/>
        <v>0</v>
      </c>
      <c r="K1004" s="55">
        <f t="shared" si="82"/>
        <v>0</v>
      </c>
      <c r="L1004" s="60">
        <f t="shared" si="83"/>
        <v>0</v>
      </c>
      <c r="M1004" s="21"/>
    </row>
    <row r="1005" spans="1:13" s="8" customFormat="1" ht="27" x14ac:dyDescent="0.15">
      <c r="A1005" s="142"/>
      <c r="B1005" s="142"/>
      <c r="C1005" s="115" t="s">
        <v>1028</v>
      </c>
      <c r="D1005" s="116" t="s">
        <v>2048</v>
      </c>
      <c r="E1005" s="55">
        <v>3</v>
      </c>
      <c r="F1005" s="54" t="s">
        <v>53</v>
      </c>
      <c r="G1005" s="55">
        <v>0</v>
      </c>
      <c r="H1005" s="55">
        <v>0</v>
      </c>
      <c r="I1005" s="55">
        <f t="shared" si="80"/>
        <v>0</v>
      </c>
      <c r="J1005" s="55">
        <f t="shared" si="81"/>
        <v>0</v>
      </c>
      <c r="K1005" s="55">
        <f t="shared" si="82"/>
        <v>0</v>
      </c>
      <c r="L1005" s="60">
        <f t="shared" si="83"/>
        <v>0</v>
      </c>
      <c r="M1005" s="21"/>
    </row>
    <row r="1006" spans="1:13" s="8" customFormat="1" ht="27" x14ac:dyDescent="0.15">
      <c r="A1006" s="140"/>
      <c r="B1006" s="140"/>
      <c r="C1006" s="115" t="s">
        <v>1029</v>
      </c>
      <c r="D1006" s="116" t="s">
        <v>2049</v>
      </c>
      <c r="E1006" s="55">
        <v>6</v>
      </c>
      <c r="F1006" s="54" t="s">
        <v>53</v>
      </c>
      <c r="G1006" s="55">
        <v>0</v>
      </c>
      <c r="H1006" s="55">
        <v>0</v>
      </c>
      <c r="I1006" s="55">
        <f t="shared" si="80"/>
        <v>0</v>
      </c>
      <c r="J1006" s="55">
        <f t="shared" si="81"/>
        <v>0</v>
      </c>
      <c r="K1006" s="55">
        <f t="shared" si="82"/>
        <v>0</v>
      </c>
      <c r="L1006" s="60">
        <f t="shared" si="83"/>
        <v>0</v>
      </c>
      <c r="M1006" s="21"/>
    </row>
    <row r="1007" spans="1:13" s="8" customFormat="1" ht="18" x14ac:dyDescent="0.15">
      <c r="A1007" s="140"/>
      <c r="B1007" s="140"/>
      <c r="C1007" s="115" t="s">
        <v>1030</v>
      </c>
      <c r="D1007" s="116" t="s">
        <v>2050</v>
      </c>
      <c r="E1007" s="55">
        <v>3</v>
      </c>
      <c r="F1007" s="54" t="s">
        <v>53</v>
      </c>
      <c r="G1007" s="55">
        <v>0</v>
      </c>
      <c r="H1007" s="55">
        <v>0</v>
      </c>
      <c r="I1007" s="55">
        <f t="shared" si="80"/>
        <v>0</v>
      </c>
      <c r="J1007" s="55">
        <f t="shared" si="81"/>
        <v>0</v>
      </c>
      <c r="K1007" s="55">
        <f t="shared" si="82"/>
        <v>0</v>
      </c>
      <c r="L1007" s="60">
        <f t="shared" si="83"/>
        <v>0</v>
      </c>
      <c r="M1007" s="21"/>
    </row>
    <row r="1008" spans="1:13" s="8" customFormat="1" ht="18" x14ac:dyDescent="0.15">
      <c r="A1008" s="140"/>
      <c r="B1008" s="140"/>
      <c r="C1008" s="115" t="s">
        <v>1031</v>
      </c>
      <c r="D1008" s="116" t="s">
        <v>2051</v>
      </c>
      <c r="E1008" s="55">
        <v>4</v>
      </c>
      <c r="F1008" s="54" t="s">
        <v>53</v>
      </c>
      <c r="G1008" s="55">
        <v>0</v>
      </c>
      <c r="H1008" s="55">
        <v>0</v>
      </c>
      <c r="I1008" s="55">
        <f t="shared" si="80"/>
        <v>0</v>
      </c>
      <c r="J1008" s="55">
        <f t="shared" si="81"/>
        <v>0</v>
      </c>
      <c r="K1008" s="55">
        <f t="shared" si="82"/>
        <v>0</v>
      </c>
      <c r="L1008" s="60">
        <f t="shared" si="83"/>
        <v>0</v>
      </c>
      <c r="M1008" s="22"/>
    </row>
    <row r="1009" spans="1:14" s="8" customFormat="1" ht="18" x14ac:dyDescent="0.15">
      <c r="A1009" s="140"/>
      <c r="B1009" s="140"/>
      <c r="C1009" s="115" t="s">
        <v>1032</v>
      </c>
      <c r="D1009" s="116" t="s">
        <v>2052</v>
      </c>
      <c r="E1009" s="55">
        <v>3</v>
      </c>
      <c r="F1009" s="54" t="s">
        <v>53</v>
      </c>
      <c r="G1009" s="55">
        <v>0</v>
      </c>
      <c r="H1009" s="55">
        <v>0</v>
      </c>
      <c r="I1009" s="55">
        <f t="shared" si="80"/>
        <v>0</v>
      </c>
      <c r="J1009" s="55">
        <f t="shared" si="81"/>
        <v>0</v>
      </c>
      <c r="K1009" s="55">
        <f t="shared" si="82"/>
        <v>0</v>
      </c>
      <c r="L1009" s="60">
        <f t="shared" si="83"/>
        <v>0</v>
      </c>
      <c r="M1009" s="26"/>
    </row>
    <row r="1010" spans="1:14" s="8" customFormat="1" ht="18" x14ac:dyDescent="0.15">
      <c r="A1010" s="140"/>
      <c r="B1010" s="140"/>
      <c r="C1010" s="115" t="s">
        <v>1033</v>
      </c>
      <c r="D1010" s="116" t="s">
        <v>2053</v>
      </c>
      <c r="E1010" s="55">
        <v>2</v>
      </c>
      <c r="F1010" s="54" t="s">
        <v>53</v>
      </c>
      <c r="G1010" s="55">
        <v>0</v>
      </c>
      <c r="H1010" s="55">
        <v>0</v>
      </c>
      <c r="I1010" s="55">
        <f t="shared" si="80"/>
        <v>0</v>
      </c>
      <c r="J1010" s="55">
        <f t="shared" si="81"/>
        <v>0</v>
      </c>
      <c r="K1010" s="55">
        <f t="shared" si="82"/>
        <v>0</v>
      </c>
      <c r="L1010" s="60">
        <f t="shared" si="83"/>
        <v>0</v>
      </c>
      <c r="M1010" s="26"/>
    </row>
    <row r="1011" spans="1:14" s="8" customFormat="1" ht="18" x14ac:dyDescent="0.15">
      <c r="A1011" s="140"/>
      <c r="B1011" s="140"/>
      <c r="C1011" s="115" t="s">
        <v>1034</v>
      </c>
      <c r="D1011" s="116" t="s">
        <v>2054</v>
      </c>
      <c r="E1011" s="55">
        <v>3</v>
      </c>
      <c r="F1011" s="54" t="s">
        <v>53</v>
      </c>
      <c r="G1011" s="55">
        <v>0</v>
      </c>
      <c r="H1011" s="55">
        <v>0</v>
      </c>
      <c r="I1011" s="55">
        <f t="shared" si="80"/>
        <v>0</v>
      </c>
      <c r="J1011" s="55">
        <f t="shared" si="81"/>
        <v>0</v>
      </c>
      <c r="K1011" s="55">
        <f t="shared" si="82"/>
        <v>0</v>
      </c>
      <c r="L1011" s="60">
        <f t="shared" si="83"/>
        <v>0</v>
      </c>
      <c r="M1011" s="22"/>
    </row>
    <row r="1012" spans="1:14" s="8" customFormat="1" ht="18" x14ac:dyDescent="0.15">
      <c r="A1012" s="140"/>
      <c r="B1012" s="140"/>
      <c r="C1012" s="115" t="s">
        <v>1035</v>
      </c>
      <c r="D1012" s="116" t="s">
        <v>2055</v>
      </c>
      <c r="E1012" s="55">
        <v>1</v>
      </c>
      <c r="F1012" s="54" t="s">
        <v>53</v>
      </c>
      <c r="G1012" s="55">
        <v>0</v>
      </c>
      <c r="H1012" s="55">
        <v>0</v>
      </c>
      <c r="I1012" s="55">
        <f t="shared" si="80"/>
        <v>0</v>
      </c>
      <c r="J1012" s="55">
        <f t="shared" si="81"/>
        <v>0</v>
      </c>
      <c r="K1012" s="55">
        <f t="shared" si="82"/>
        <v>0</v>
      </c>
      <c r="L1012" s="60">
        <f t="shared" si="83"/>
        <v>0</v>
      </c>
      <c r="M1012" s="22"/>
    </row>
    <row r="1013" spans="1:14" s="8" customFormat="1" ht="9" x14ac:dyDescent="0.15">
      <c r="A1013" s="140"/>
      <c r="B1013" s="140"/>
      <c r="C1013" s="115" t="s">
        <v>1036</v>
      </c>
      <c r="D1013" s="116" t="s">
        <v>2056</v>
      </c>
      <c r="E1013" s="55">
        <v>6</v>
      </c>
      <c r="F1013" s="54" t="s">
        <v>53</v>
      </c>
      <c r="G1013" s="55">
        <v>0</v>
      </c>
      <c r="H1013" s="55">
        <v>0</v>
      </c>
      <c r="I1013" s="55">
        <f t="shared" si="80"/>
        <v>0</v>
      </c>
      <c r="J1013" s="55">
        <f t="shared" si="81"/>
        <v>0</v>
      </c>
      <c r="K1013" s="55">
        <f t="shared" si="82"/>
        <v>0</v>
      </c>
      <c r="L1013" s="60">
        <f t="shared" si="83"/>
        <v>0</v>
      </c>
      <c r="M1013" s="22"/>
    </row>
    <row r="1014" spans="1:14" s="8" customFormat="1" ht="27" x14ac:dyDescent="0.15">
      <c r="A1014" s="140"/>
      <c r="B1014" s="140"/>
      <c r="C1014" s="115" t="s">
        <v>1037</v>
      </c>
      <c r="D1014" s="116" t="s">
        <v>2057</v>
      </c>
      <c r="E1014" s="55">
        <v>2</v>
      </c>
      <c r="F1014" s="54" t="s">
        <v>53</v>
      </c>
      <c r="G1014" s="55">
        <v>0</v>
      </c>
      <c r="H1014" s="55">
        <v>0</v>
      </c>
      <c r="I1014" s="55">
        <f t="shared" si="80"/>
        <v>0</v>
      </c>
      <c r="J1014" s="55">
        <f t="shared" si="81"/>
        <v>0</v>
      </c>
      <c r="K1014" s="55">
        <f t="shared" si="82"/>
        <v>0</v>
      </c>
      <c r="L1014" s="60">
        <f t="shared" si="83"/>
        <v>0</v>
      </c>
      <c r="M1014" s="22"/>
    </row>
    <row r="1015" spans="1:14" s="8" customFormat="1" ht="27" x14ac:dyDescent="0.15">
      <c r="A1015" s="140"/>
      <c r="B1015" s="140"/>
      <c r="C1015" s="115" t="s">
        <v>1038</v>
      </c>
      <c r="D1015" s="116" t="s">
        <v>2058</v>
      </c>
      <c r="E1015" s="55">
        <v>15</v>
      </c>
      <c r="F1015" s="54" t="s">
        <v>53</v>
      </c>
      <c r="G1015" s="55">
        <v>0</v>
      </c>
      <c r="H1015" s="55">
        <v>0</v>
      </c>
      <c r="I1015" s="55">
        <f t="shared" si="80"/>
        <v>0</v>
      </c>
      <c r="J1015" s="55">
        <f t="shared" si="81"/>
        <v>0</v>
      </c>
      <c r="K1015" s="55">
        <f t="shared" si="82"/>
        <v>0</v>
      </c>
      <c r="L1015" s="60">
        <f t="shared" si="83"/>
        <v>0</v>
      </c>
      <c r="M1015" s="22"/>
    </row>
    <row r="1016" spans="1:14" s="8" customFormat="1" ht="27" x14ac:dyDescent="0.15">
      <c r="A1016" s="140"/>
      <c r="B1016" s="140"/>
      <c r="C1016" s="115" t="s">
        <v>1039</v>
      </c>
      <c r="D1016" s="116" t="s">
        <v>2059</v>
      </c>
      <c r="E1016" s="55">
        <v>3</v>
      </c>
      <c r="F1016" s="54" t="s">
        <v>53</v>
      </c>
      <c r="G1016" s="55">
        <v>0</v>
      </c>
      <c r="H1016" s="55">
        <v>0</v>
      </c>
      <c r="I1016" s="55">
        <f t="shared" si="80"/>
        <v>0</v>
      </c>
      <c r="J1016" s="55">
        <f t="shared" si="81"/>
        <v>0</v>
      </c>
      <c r="K1016" s="55">
        <f t="shared" si="82"/>
        <v>0</v>
      </c>
      <c r="L1016" s="60">
        <f t="shared" si="83"/>
        <v>0</v>
      </c>
      <c r="M1016" s="22"/>
    </row>
    <row r="1017" spans="1:14" s="8" customFormat="1" ht="9" x14ac:dyDescent="0.15">
      <c r="A1017" s="140"/>
      <c r="B1017" s="140"/>
      <c r="C1017" s="115" t="s">
        <v>1040</v>
      </c>
      <c r="D1017" s="116" t="s">
        <v>2060</v>
      </c>
      <c r="E1017" s="55">
        <v>91.3</v>
      </c>
      <c r="F1017" s="54" t="s">
        <v>12</v>
      </c>
      <c r="G1017" s="55">
        <v>0</v>
      </c>
      <c r="H1017" s="55">
        <v>0</v>
      </c>
      <c r="I1017" s="55">
        <f t="shared" si="80"/>
        <v>0</v>
      </c>
      <c r="J1017" s="55">
        <f t="shared" si="81"/>
        <v>0</v>
      </c>
      <c r="K1017" s="55">
        <f t="shared" si="82"/>
        <v>0</v>
      </c>
      <c r="L1017" s="60">
        <f t="shared" si="83"/>
        <v>0</v>
      </c>
      <c r="M1017" s="26"/>
    </row>
    <row r="1018" spans="1:14" s="8" customFormat="1" ht="9" x14ac:dyDescent="0.15">
      <c r="A1018" s="140"/>
      <c r="B1018" s="140"/>
      <c r="C1018" s="115" t="s">
        <v>1041</v>
      </c>
      <c r="D1018" s="116" t="s">
        <v>2061</v>
      </c>
      <c r="E1018" s="55">
        <v>20</v>
      </c>
      <c r="F1018" s="54" t="s">
        <v>12</v>
      </c>
      <c r="G1018" s="55">
        <v>0</v>
      </c>
      <c r="H1018" s="55">
        <v>0</v>
      </c>
      <c r="I1018" s="55">
        <f t="shared" si="80"/>
        <v>0</v>
      </c>
      <c r="J1018" s="55">
        <f t="shared" si="81"/>
        <v>0</v>
      </c>
      <c r="K1018" s="55">
        <f t="shared" si="82"/>
        <v>0</v>
      </c>
      <c r="L1018" s="60">
        <f t="shared" si="83"/>
        <v>0</v>
      </c>
      <c r="M1018" s="22"/>
    </row>
    <row r="1019" spans="1:14" s="8" customFormat="1" ht="9" x14ac:dyDescent="0.15">
      <c r="A1019" s="140"/>
      <c r="B1019" s="140"/>
      <c r="C1019" s="115" t="s">
        <v>1042</v>
      </c>
      <c r="D1019" s="116" t="s">
        <v>2062</v>
      </c>
      <c r="E1019" s="55">
        <v>2</v>
      </c>
      <c r="F1019" s="54" t="s">
        <v>12</v>
      </c>
      <c r="G1019" s="55">
        <v>0</v>
      </c>
      <c r="H1019" s="55">
        <v>0</v>
      </c>
      <c r="I1019" s="55">
        <f t="shared" si="80"/>
        <v>0</v>
      </c>
      <c r="J1019" s="55">
        <f t="shared" si="81"/>
        <v>0</v>
      </c>
      <c r="K1019" s="55">
        <f t="shared" si="82"/>
        <v>0</v>
      </c>
      <c r="L1019" s="60">
        <f t="shared" si="83"/>
        <v>0</v>
      </c>
      <c r="M1019" s="22"/>
    </row>
    <row r="1020" spans="1:14" s="8" customFormat="1" ht="18" customHeight="1" x14ac:dyDescent="0.15">
      <c r="A1020" s="140"/>
      <c r="B1020" s="140"/>
      <c r="C1020" s="115" t="s">
        <v>1043</v>
      </c>
      <c r="D1020" s="116" t="s">
        <v>2063</v>
      </c>
      <c r="E1020" s="55">
        <v>105</v>
      </c>
      <c r="F1020" s="54" t="s">
        <v>53</v>
      </c>
      <c r="G1020" s="55">
        <v>0</v>
      </c>
      <c r="H1020" s="55">
        <v>0</v>
      </c>
      <c r="I1020" s="55">
        <f t="shared" si="80"/>
        <v>0</v>
      </c>
      <c r="J1020" s="55">
        <f t="shared" si="81"/>
        <v>0</v>
      </c>
      <c r="K1020" s="55">
        <f t="shared" si="82"/>
        <v>0</v>
      </c>
      <c r="L1020" s="60">
        <f t="shared" si="83"/>
        <v>0</v>
      </c>
      <c r="M1020" s="26"/>
    </row>
    <row r="1021" spans="1:14" s="114" customFormat="1" ht="9" x14ac:dyDescent="0.15">
      <c r="A1021" s="145"/>
      <c r="B1021" s="145"/>
      <c r="C1021" s="67"/>
      <c r="D1021" s="82" t="s">
        <v>13</v>
      </c>
      <c r="E1021" s="55"/>
      <c r="F1021" s="54" t="s">
        <v>61</v>
      </c>
      <c r="G1021" s="55"/>
      <c r="H1021" s="55"/>
      <c r="I1021" s="55"/>
      <c r="J1021" s="64">
        <f>SUM(J828:J1020)</f>
        <v>0</v>
      </c>
      <c r="K1021" s="64">
        <f>SUM(K828:K1020)</f>
        <v>0</v>
      </c>
      <c r="L1021" s="83">
        <f>J1021+K1021</f>
        <v>0</v>
      </c>
      <c r="M1021" s="113"/>
    </row>
    <row r="1022" spans="1:14" s="114" customFormat="1" ht="9" x14ac:dyDescent="0.15">
      <c r="A1022" s="145"/>
      <c r="B1022" s="145"/>
      <c r="C1022" s="150"/>
      <c r="D1022" s="30"/>
      <c r="E1022" s="65"/>
      <c r="F1022" s="65" t="s">
        <v>61</v>
      </c>
      <c r="G1022" s="65"/>
      <c r="H1022" s="65"/>
      <c r="I1022" s="65"/>
      <c r="J1022" s="65"/>
      <c r="K1022" s="65"/>
      <c r="L1022" s="66"/>
      <c r="M1022" s="113"/>
    </row>
    <row r="1023" spans="1:14" s="8" customFormat="1" ht="9" x14ac:dyDescent="0.15">
      <c r="A1023" s="140"/>
      <c r="B1023" s="140"/>
      <c r="C1023" s="151" t="s">
        <v>1044</v>
      </c>
      <c r="D1023" s="73" t="s">
        <v>1188</v>
      </c>
      <c r="E1023" s="55"/>
      <c r="F1023" s="54"/>
      <c r="G1023" s="55"/>
      <c r="H1023" s="55"/>
      <c r="I1023" s="55"/>
      <c r="J1023" s="55"/>
      <c r="K1023" s="55"/>
      <c r="L1023" s="60"/>
      <c r="M1023" s="21"/>
      <c r="N1023" s="118"/>
    </row>
    <row r="1024" spans="1:14" s="8" customFormat="1" ht="9" x14ac:dyDescent="0.15">
      <c r="A1024" s="140"/>
      <c r="B1024" s="140"/>
      <c r="C1024" s="68" t="s">
        <v>1045</v>
      </c>
      <c r="D1024" s="161" t="s">
        <v>1189</v>
      </c>
      <c r="E1024" s="55"/>
      <c r="F1024" s="54"/>
      <c r="G1024" s="55"/>
      <c r="H1024" s="55"/>
      <c r="I1024" s="55"/>
      <c r="J1024" s="55"/>
      <c r="K1024" s="55"/>
      <c r="L1024" s="60"/>
      <c r="M1024" s="21"/>
      <c r="N1024" s="118"/>
    </row>
    <row r="1025" spans="1:14" s="8" customFormat="1" ht="9" x14ac:dyDescent="0.15">
      <c r="A1025" s="140"/>
      <c r="B1025" s="140"/>
      <c r="C1025" s="115" t="s">
        <v>1046</v>
      </c>
      <c r="D1025" s="116" t="s">
        <v>2064</v>
      </c>
      <c r="E1025" s="55">
        <v>2531.56</v>
      </c>
      <c r="F1025" s="54" t="s">
        <v>11</v>
      </c>
      <c r="G1025" s="55">
        <v>0</v>
      </c>
      <c r="H1025" s="55">
        <v>0</v>
      </c>
      <c r="I1025" s="55">
        <f t="shared" si="80"/>
        <v>0</v>
      </c>
      <c r="J1025" s="55">
        <f t="shared" si="81"/>
        <v>0</v>
      </c>
      <c r="K1025" s="55">
        <f t="shared" si="82"/>
        <v>0</v>
      </c>
      <c r="L1025" s="60">
        <f t="shared" si="83"/>
        <v>0</v>
      </c>
      <c r="M1025" s="22"/>
      <c r="N1025" s="118"/>
    </row>
    <row r="1026" spans="1:14" s="8" customFormat="1" ht="18" x14ac:dyDescent="0.15">
      <c r="A1026" s="140"/>
      <c r="B1026" s="140"/>
      <c r="C1026" s="115" t="s">
        <v>1047</v>
      </c>
      <c r="D1026" s="116" t="s">
        <v>2065</v>
      </c>
      <c r="E1026" s="55">
        <v>616.80999999999995</v>
      </c>
      <c r="F1026" s="54" t="s">
        <v>11</v>
      </c>
      <c r="G1026" s="55">
        <v>0</v>
      </c>
      <c r="H1026" s="55">
        <v>0</v>
      </c>
      <c r="I1026" s="55">
        <f t="shared" si="80"/>
        <v>0</v>
      </c>
      <c r="J1026" s="55">
        <f t="shared" si="81"/>
        <v>0</v>
      </c>
      <c r="K1026" s="55">
        <f t="shared" si="82"/>
        <v>0</v>
      </c>
      <c r="L1026" s="60">
        <f t="shared" si="83"/>
        <v>0</v>
      </c>
      <c r="M1026" s="26"/>
      <c r="N1026" s="118"/>
    </row>
    <row r="1027" spans="1:14" s="8" customFormat="1" ht="27" x14ac:dyDescent="0.15">
      <c r="A1027" s="140"/>
      <c r="B1027" s="140"/>
      <c r="C1027" s="115" t="s">
        <v>1048</v>
      </c>
      <c r="D1027" s="116" t="s">
        <v>2066</v>
      </c>
      <c r="E1027" s="55">
        <v>393.84</v>
      </c>
      <c r="F1027" s="54" t="s">
        <v>48</v>
      </c>
      <c r="G1027" s="55">
        <v>0</v>
      </c>
      <c r="H1027" s="55">
        <v>0</v>
      </c>
      <c r="I1027" s="55">
        <f t="shared" si="80"/>
        <v>0</v>
      </c>
      <c r="J1027" s="55">
        <f t="shared" si="81"/>
        <v>0</v>
      </c>
      <c r="K1027" s="55">
        <f t="shared" si="82"/>
        <v>0</v>
      </c>
      <c r="L1027" s="60">
        <f t="shared" si="83"/>
        <v>0</v>
      </c>
      <c r="M1027" s="22"/>
    </row>
    <row r="1028" spans="1:14" s="8" customFormat="1" ht="18" x14ac:dyDescent="0.15">
      <c r="A1028" s="140"/>
      <c r="B1028" s="140"/>
      <c r="C1028" s="115" t="s">
        <v>1049</v>
      </c>
      <c r="D1028" s="116" t="s">
        <v>2067</v>
      </c>
      <c r="E1028" s="55">
        <v>11815.2</v>
      </c>
      <c r="F1028" s="54" t="s">
        <v>1277</v>
      </c>
      <c r="G1028" s="55">
        <v>0</v>
      </c>
      <c r="H1028" s="55">
        <v>0</v>
      </c>
      <c r="I1028" s="55">
        <f t="shared" si="80"/>
        <v>0</v>
      </c>
      <c r="J1028" s="55">
        <f t="shared" si="81"/>
        <v>0</v>
      </c>
      <c r="K1028" s="55">
        <f t="shared" si="82"/>
        <v>0</v>
      </c>
      <c r="L1028" s="60">
        <f t="shared" si="83"/>
        <v>0</v>
      </c>
      <c r="M1028" s="22"/>
    </row>
    <row r="1029" spans="1:14" s="8" customFormat="1" ht="9" x14ac:dyDescent="0.15">
      <c r="A1029" s="140"/>
      <c r="B1029" s="140"/>
      <c r="C1029" s="115" t="s">
        <v>1050</v>
      </c>
      <c r="D1029" s="116" t="s">
        <v>2068</v>
      </c>
      <c r="E1029" s="55">
        <v>55</v>
      </c>
      <c r="F1029" s="54" t="s">
        <v>11</v>
      </c>
      <c r="G1029" s="55">
        <v>0</v>
      </c>
      <c r="H1029" s="55">
        <v>0</v>
      </c>
      <c r="I1029" s="55">
        <f t="shared" si="80"/>
        <v>0</v>
      </c>
      <c r="J1029" s="55">
        <f t="shared" si="81"/>
        <v>0</v>
      </c>
      <c r="K1029" s="55">
        <f t="shared" si="82"/>
        <v>0</v>
      </c>
      <c r="L1029" s="60">
        <f t="shared" si="83"/>
        <v>0</v>
      </c>
      <c r="M1029" s="22"/>
    </row>
    <row r="1030" spans="1:14" s="8" customFormat="1" ht="9" x14ac:dyDescent="0.15">
      <c r="A1030" s="140"/>
      <c r="B1030" s="140"/>
      <c r="C1030" s="68" t="s">
        <v>1051</v>
      </c>
      <c r="D1030" s="161" t="s">
        <v>1190</v>
      </c>
      <c r="E1030" s="55"/>
      <c r="F1030" s="54"/>
      <c r="G1030" s="55"/>
      <c r="H1030" s="55"/>
      <c r="I1030" s="55"/>
      <c r="J1030" s="55"/>
      <c r="K1030" s="55"/>
      <c r="L1030" s="60"/>
      <c r="M1030" s="22"/>
    </row>
    <row r="1031" spans="1:14" s="8" customFormat="1" ht="18" x14ac:dyDescent="0.15">
      <c r="A1031" s="140"/>
      <c r="B1031" s="140"/>
      <c r="C1031" s="115" t="s">
        <v>1052</v>
      </c>
      <c r="D1031" s="116" t="s">
        <v>2069</v>
      </c>
      <c r="E1031" s="55">
        <v>4.84</v>
      </c>
      <c r="F1031" s="54" t="s">
        <v>11</v>
      </c>
      <c r="G1031" s="55">
        <v>0</v>
      </c>
      <c r="H1031" s="55">
        <v>0</v>
      </c>
      <c r="I1031" s="55">
        <f t="shared" si="80"/>
        <v>0</v>
      </c>
      <c r="J1031" s="55">
        <f t="shared" si="81"/>
        <v>0</v>
      </c>
      <c r="K1031" s="55">
        <f t="shared" si="82"/>
        <v>0</v>
      </c>
      <c r="L1031" s="60">
        <f t="shared" si="83"/>
        <v>0</v>
      </c>
      <c r="M1031" s="22"/>
    </row>
    <row r="1032" spans="1:14" s="8" customFormat="1" ht="18" x14ac:dyDescent="0.15">
      <c r="A1032" s="140"/>
      <c r="B1032" s="140"/>
      <c r="C1032" s="115" t="s">
        <v>1053</v>
      </c>
      <c r="D1032" s="116" t="s">
        <v>2070</v>
      </c>
      <c r="E1032" s="55">
        <v>1.98</v>
      </c>
      <c r="F1032" s="54" t="s">
        <v>11</v>
      </c>
      <c r="G1032" s="55">
        <v>0</v>
      </c>
      <c r="H1032" s="55">
        <v>0</v>
      </c>
      <c r="I1032" s="55">
        <f t="shared" si="80"/>
        <v>0</v>
      </c>
      <c r="J1032" s="55">
        <f t="shared" si="81"/>
        <v>0</v>
      </c>
      <c r="K1032" s="55">
        <f t="shared" si="82"/>
        <v>0</v>
      </c>
      <c r="L1032" s="60">
        <f t="shared" si="83"/>
        <v>0</v>
      </c>
      <c r="M1032" s="22"/>
    </row>
    <row r="1033" spans="1:14" s="114" customFormat="1" ht="18" x14ac:dyDescent="0.15">
      <c r="A1033" s="145"/>
      <c r="B1033" s="145"/>
      <c r="C1033" s="390" t="s">
        <v>1054</v>
      </c>
      <c r="D1033" s="391" t="s">
        <v>2071</v>
      </c>
      <c r="E1033" s="387">
        <v>2</v>
      </c>
      <c r="F1033" s="388" t="s">
        <v>11</v>
      </c>
      <c r="G1033" s="387">
        <v>0</v>
      </c>
      <c r="H1033" s="387">
        <v>0</v>
      </c>
      <c r="I1033" s="387">
        <f t="shared" si="80"/>
        <v>0</v>
      </c>
      <c r="J1033" s="387">
        <f t="shared" si="81"/>
        <v>0</v>
      </c>
      <c r="K1033" s="387">
        <f t="shared" si="82"/>
        <v>0</v>
      </c>
      <c r="L1033" s="389">
        <f t="shared" si="83"/>
        <v>0</v>
      </c>
      <c r="M1033" s="392"/>
      <c r="N1033" s="393" t="s">
        <v>125</v>
      </c>
    </row>
    <row r="1034" spans="1:14" s="8" customFormat="1" ht="18" x14ac:dyDescent="0.15">
      <c r="A1034" s="140"/>
      <c r="B1034" s="140"/>
      <c r="C1034" s="115" t="s">
        <v>1055</v>
      </c>
      <c r="D1034" s="116" t="s">
        <v>2072</v>
      </c>
      <c r="E1034" s="55">
        <v>2.38</v>
      </c>
      <c r="F1034" s="54" t="s">
        <v>11</v>
      </c>
      <c r="G1034" s="55">
        <v>0</v>
      </c>
      <c r="H1034" s="55">
        <v>0</v>
      </c>
      <c r="I1034" s="55">
        <f t="shared" si="80"/>
        <v>0</v>
      </c>
      <c r="J1034" s="55">
        <f t="shared" si="81"/>
        <v>0</v>
      </c>
      <c r="K1034" s="55">
        <f t="shared" si="82"/>
        <v>0</v>
      </c>
      <c r="L1034" s="60">
        <f t="shared" si="83"/>
        <v>0</v>
      </c>
      <c r="M1034" s="22"/>
    </row>
    <row r="1035" spans="1:14" s="8" customFormat="1" ht="18" x14ac:dyDescent="0.15">
      <c r="A1035" s="140"/>
      <c r="B1035" s="140"/>
      <c r="C1035" s="115" t="s">
        <v>1056</v>
      </c>
      <c r="D1035" s="116" t="s">
        <v>1191</v>
      </c>
      <c r="E1035" s="55">
        <v>4.2</v>
      </c>
      <c r="F1035" s="54" t="s">
        <v>11</v>
      </c>
      <c r="G1035" s="55">
        <v>0</v>
      </c>
      <c r="H1035" s="55">
        <v>0</v>
      </c>
      <c r="I1035" s="55">
        <f t="shared" si="80"/>
        <v>0</v>
      </c>
      <c r="J1035" s="55">
        <f t="shared" si="81"/>
        <v>0</v>
      </c>
      <c r="K1035" s="55">
        <f t="shared" si="82"/>
        <v>0</v>
      </c>
      <c r="L1035" s="60">
        <f t="shared" si="83"/>
        <v>0</v>
      </c>
      <c r="M1035" s="21"/>
    </row>
    <row r="1036" spans="1:14" s="8" customFormat="1" ht="9" x14ac:dyDescent="0.15">
      <c r="A1036" s="140"/>
      <c r="B1036" s="140"/>
      <c r="C1036" s="67"/>
      <c r="D1036" s="82" t="s">
        <v>13</v>
      </c>
      <c r="E1036" s="55"/>
      <c r="F1036" s="54" t="s">
        <v>61</v>
      </c>
      <c r="G1036" s="55"/>
      <c r="H1036" s="55"/>
      <c r="I1036" s="55"/>
      <c r="J1036" s="64">
        <f>SUM(J1024:J1035)</f>
        <v>0</v>
      </c>
      <c r="K1036" s="64">
        <f>SUM(K1024:K1035)</f>
        <v>0</v>
      </c>
      <c r="L1036" s="83">
        <f>J1036+K1036</f>
        <v>0</v>
      </c>
      <c r="M1036" s="21"/>
    </row>
    <row r="1037" spans="1:14" s="114" customFormat="1" ht="9" x14ac:dyDescent="0.15">
      <c r="A1037" s="145"/>
      <c r="B1037" s="145"/>
      <c r="C1037" s="150"/>
      <c r="D1037" s="30" t="s">
        <v>61</v>
      </c>
      <c r="E1037" s="65"/>
      <c r="F1037" s="65" t="s">
        <v>61</v>
      </c>
      <c r="G1037" s="65"/>
      <c r="H1037" s="65"/>
      <c r="I1037" s="65"/>
      <c r="J1037" s="65"/>
      <c r="K1037" s="65"/>
      <c r="L1037" s="66"/>
      <c r="M1037" s="113"/>
    </row>
    <row r="1038" spans="1:14" s="8" customFormat="1" ht="9" x14ac:dyDescent="0.15">
      <c r="A1038" s="140"/>
      <c r="B1038" s="140"/>
      <c r="C1038" s="162"/>
      <c r="D1038" s="163" t="s">
        <v>1281</v>
      </c>
      <c r="E1038" s="84"/>
      <c r="F1038" s="85"/>
      <c r="G1038" s="84"/>
      <c r="H1038" s="84"/>
      <c r="I1038" s="84"/>
      <c r="J1038" s="86">
        <f>J92+J164+J168+J188+J200+J216+J233+J295+J304+J313+J325+J330+J357+J438+J468+J526+J568+J643+J654+J816+J825+J1021+J1036</f>
        <v>0</v>
      </c>
      <c r="K1038" s="86">
        <f>K92+K164+K168+K188+K200+K216+K233+K295+K304+K313+K325+K330+K357+K438+K468+K526+K568+K643+K654+K816+K825+K1021+K1036</f>
        <v>0</v>
      </c>
      <c r="L1038" s="87">
        <f>J1038+K1038</f>
        <v>0</v>
      </c>
      <c r="M1038" s="21"/>
    </row>
    <row r="1039" spans="1:14" s="8" customFormat="1" ht="9" x14ac:dyDescent="0.15">
      <c r="A1039" s="140"/>
      <c r="B1039" s="140"/>
      <c r="C1039" s="115"/>
      <c r="D1039" s="116"/>
      <c r="E1039" s="55"/>
      <c r="F1039" s="54"/>
      <c r="G1039" s="55"/>
      <c r="H1039" s="55"/>
      <c r="I1039" s="55"/>
      <c r="J1039" s="55"/>
      <c r="K1039" s="55"/>
      <c r="L1039" s="60"/>
      <c r="M1039" s="21"/>
    </row>
    <row r="1040" spans="1:14" s="8" customFormat="1" ht="9" x14ac:dyDescent="0.15">
      <c r="A1040" s="140"/>
      <c r="B1040" s="140"/>
      <c r="C1040" s="159">
        <v>3</v>
      </c>
      <c r="D1040" s="160" t="s">
        <v>1192</v>
      </c>
      <c r="E1040" s="55"/>
      <c r="F1040" s="54"/>
      <c r="G1040" s="55"/>
      <c r="H1040" s="55"/>
      <c r="I1040" s="55"/>
      <c r="J1040" s="55"/>
      <c r="K1040" s="55"/>
      <c r="L1040" s="60"/>
      <c r="M1040" s="22"/>
    </row>
    <row r="1041" spans="1:13" s="8" customFormat="1" ht="9" x14ac:dyDescent="0.15">
      <c r="A1041" s="140"/>
      <c r="B1041" s="140"/>
      <c r="C1041" s="151" t="s">
        <v>15</v>
      </c>
      <c r="D1041" s="73" t="s">
        <v>64</v>
      </c>
      <c r="E1041" s="55"/>
      <c r="F1041" s="54"/>
      <c r="G1041" s="55"/>
      <c r="H1041" s="55"/>
      <c r="I1041" s="55"/>
      <c r="J1041" s="55"/>
      <c r="K1041" s="55"/>
      <c r="L1041" s="60"/>
      <c r="M1041" s="22"/>
    </row>
    <row r="1042" spans="1:13" s="8" customFormat="1" ht="9" x14ac:dyDescent="0.15">
      <c r="A1042" s="140"/>
      <c r="B1042" s="140"/>
      <c r="C1042" s="68" t="s">
        <v>89</v>
      </c>
      <c r="D1042" s="161" t="s">
        <v>1193</v>
      </c>
      <c r="E1042" s="55"/>
      <c r="F1042" s="54"/>
      <c r="G1042" s="55"/>
      <c r="H1042" s="55"/>
      <c r="I1042" s="55"/>
      <c r="J1042" s="55"/>
      <c r="K1042" s="55"/>
      <c r="L1042" s="60"/>
      <c r="M1042" s="26"/>
    </row>
    <row r="1043" spans="1:13" s="8" customFormat="1" ht="18" x14ac:dyDescent="0.15">
      <c r="A1043" s="140"/>
      <c r="B1043" s="140"/>
      <c r="C1043" s="115" t="s">
        <v>1057</v>
      </c>
      <c r="D1043" s="116" t="s">
        <v>1194</v>
      </c>
      <c r="E1043" s="55">
        <v>7085</v>
      </c>
      <c r="F1043" s="54" t="s">
        <v>11</v>
      </c>
      <c r="G1043" s="55">
        <v>0</v>
      </c>
      <c r="H1043" s="55">
        <v>0</v>
      </c>
      <c r="I1043" s="55">
        <f t="shared" ref="I1043:I1103" si="84">G1043+H1043</f>
        <v>0</v>
      </c>
      <c r="J1043" s="55">
        <f t="shared" ref="J1043:J1103" si="85">TRUNC(E1043*G1043,2)</f>
        <v>0</v>
      </c>
      <c r="K1043" s="55">
        <f t="shared" ref="K1043:K1103" si="86">TRUNC(E1043*H1043,2)</f>
        <v>0</v>
      </c>
      <c r="L1043" s="60">
        <f t="shared" ref="L1043:L1103" si="87">TRUNC(J1043+K1043,2)</f>
        <v>0</v>
      </c>
      <c r="M1043" s="22"/>
    </row>
    <row r="1044" spans="1:13" s="8" customFormat="1" ht="9" x14ac:dyDescent="0.15">
      <c r="A1044" s="140"/>
      <c r="B1044" s="140"/>
      <c r="C1044" s="115" t="s">
        <v>1058</v>
      </c>
      <c r="D1044" s="116" t="s">
        <v>1195</v>
      </c>
      <c r="E1044" s="55">
        <v>5515</v>
      </c>
      <c r="F1044" s="54" t="s">
        <v>11</v>
      </c>
      <c r="G1044" s="55">
        <v>0</v>
      </c>
      <c r="H1044" s="55">
        <v>0</v>
      </c>
      <c r="I1044" s="55">
        <f t="shared" si="84"/>
        <v>0</v>
      </c>
      <c r="J1044" s="55">
        <f t="shared" si="85"/>
        <v>0</v>
      </c>
      <c r="K1044" s="55">
        <f t="shared" si="86"/>
        <v>0</v>
      </c>
      <c r="L1044" s="60">
        <f t="shared" si="87"/>
        <v>0</v>
      </c>
      <c r="M1044" s="22"/>
    </row>
    <row r="1045" spans="1:13" s="8" customFormat="1" ht="9" x14ac:dyDescent="0.15">
      <c r="A1045" s="140"/>
      <c r="B1045" s="140"/>
      <c r="C1045" s="115" t="s">
        <v>1059</v>
      </c>
      <c r="D1045" s="116" t="s">
        <v>1196</v>
      </c>
      <c r="E1045" s="55">
        <v>5665</v>
      </c>
      <c r="F1045" s="54" t="s">
        <v>11</v>
      </c>
      <c r="G1045" s="55">
        <v>0</v>
      </c>
      <c r="H1045" s="55">
        <v>0</v>
      </c>
      <c r="I1045" s="55">
        <f t="shared" si="84"/>
        <v>0</v>
      </c>
      <c r="J1045" s="55">
        <f t="shared" si="85"/>
        <v>0</v>
      </c>
      <c r="K1045" s="55">
        <f t="shared" si="86"/>
        <v>0</v>
      </c>
      <c r="L1045" s="60">
        <f t="shared" si="87"/>
        <v>0</v>
      </c>
      <c r="M1045" s="26"/>
    </row>
    <row r="1046" spans="1:13" s="8" customFormat="1" ht="9" x14ac:dyDescent="0.15">
      <c r="A1046" s="140"/>
      <c r="B1046" s="140"/>
      <c r="C1046" s="68" t="s">
        <v>90</v>
      </c>
      <c r="D1046" s="161" t="s">
        <v>1197</v>
      </c>
      <c r="E1046" s="55"/>
      <c r="F1046" s="54"/>
      <c r="G1046" s="55"/>
      <c r="H1046" s="55"/>
      <c r="I1046" s="55"/>
      <c r="J1046" s="55"/>
      <c r="K1046" s="55"/>
      <c r="L1046" s="60"/>
      <c r="M1046" s="22"/>
    </row>
    <row r="1047" spans="1:13" s="8" customFormat="1" ht="9" x14ac:dyDescent="0.15">
      <c r="A1047" s="140"/>
      <c r="B1047" s="140"/>
      <c r="C1047" s="115" t="s">
        <v>1060</v>
      </c>
      <c r="D1047" s="116" t="s">
        <v>1198</v>
      </c>
      <c r="E1047" s="55">
        <v>5665</v>
      </c>
      <c r="F1047" s="54" t="s">
        <v>12</v>
      </c>
      <c r="G1047" s="55">
        <v>0</v>
      </c>
      <c r="H1047" s="55">
        <v>0</v>
      </c>
      <c r="I1047" s="55">
        <f t="shared" si="84"/>
        <v>0</v>
      </c>
      <c r="J1047" s="55">
        <f t="shared" si="85"/>
        <v>0</v>
      </c>
      <c r="K1047" s="55">
        <f t="shared" si="86"/>
        <v>0</v>
      </c>
      <c r="L1047" s="60">
        <f t="shared" si="87"/>
        <v>0</v>
      </c>
      <c r="M1047" s="22"/>
    </row>
    <row r="1048" spans="1:13" s="8" customFormat="1" ht="9" x14ac:dyDescent="0.15">
      <c r="A1048" s="140"/>
      <c r="B1048" s="140"/>
      <c r="C1048" s="115" t="s">
        <v>1061</v>
      </c>
      <c r="D1048" s="116" t="s">
        <v>1199</v>
      </c>
      <c r="E1048" s="55">
        <v>720</v>
      </c>
      <c r="F1048" s="54" t="s">
        <v>11</v>
      </c>
      <c r="G1048" s="55">
        <v>0</v>
      </c>
      <c r="H1048" s="55">
        <v>0</v>
      </c>
      <c r="I1048" s="55">
        <f t="shared" si="84"/>
        <v>0</v>
      </c>
      <c r="J1048" s="55">
        <f t="shared" si="85"/>
        <v>0</v>
      </c>
      <c r="K1048" s="55">
        <f t="shared" si="86"/>
        <v>0</v>
      </c>
      <c r="L1048" s="60">
        <f t="shared" si="87"/>
        <v>0</v>
      </c>
      <c r="M1048" s="26"/>
    </row>
    <row r="1049" spans="1:13" s="8" customFormat="1" ht="9" x14ac:dyDescent="0.15">
      <c r="A1049" s="140"/>
      <c r="B1049" s="140"/>
      <c r="C1049" s="115" t="s">
        <v>1062</v>
      </c>
      <c r="D1049" s="116" t="s">
        <v>1200</v>
      </c>
      <c r="E1049" s="55">
        <v>1000</v>
      </c>
      <c r="F1049" s="54" t="s">
        <v>12</v>
      </c>
      <c r="G1049" s="55">
        <v>0</v>
      </c>
      <c r="H1049" s="55">
        <v>0</v>
      </c>
      <c r="I1049" s="55">
        <f t="shared" si="84"/>
        <v>0</v>
      </c>
      <c r="J1049" s="55">
        <f t="shared" si="85"/>
        <v>0</v>
      </c>
      <c r="K1049" s="55">
        <f t="shared" si="86"/>
        <v>0</v>
      </c>
      <c r="L1049" s="60">
        <f t="shared" si="87"/>
        <v>0</v>
      </c>
      <c r="M1049" s="22"/>
    </row>
    <row r="1050" spans="1:13" s="114" customFormat="1" ht="9" x14ac:dyDescent="0.15">
      <c r="A1050" s="145"/>
      <c r="B1050" s="145"/>
      <c r="C1050" s="67"/>
      <c r="D1050" s="82" t="s">
        <v>13</v>
      </c>
      <c r="E1050" s="55"/>
      <c r="F1050" s="54" t="s">
        <v>61</v>
      </c>
      <c r="G1050" s="55"/>
      <c r="H1050" s="55"/>
      <c r="I1050" s="55"/>
      <c r="J1050" s="64">
        <f>SUM(J1043:J1049)</f>
        <v>0</v>
      </c>
      <c r="K1050" s="64">
        <f>SUM(K1043:K1049)</f>
        <v>0</v>
      </c>
      <c r="L1050" s="83">
        <f>J1050+K1050</f>
        <v>0</v>
      </c>
      <c r="M1050" s="113"/>
    </row>
    <row r="1051" spans="1:13" s="114" customFormat="1" ht="9" x14ac:dyDescent="0.15">
      <c r="A1051" s="145"/>
      <c r="B1051" s="145"/>
      <c r="C1051" s="150"/>
      <c r="D1051" s="30" t="s">
        <v>61</v>
      </c>
      <c r="E1051" s="65"/>
      <c r="F1051" s="65" t="s">
        <v>61</v>
      </c>
      <c r="G1051" s="65"/>
      <c r="H1051" s="65"/>
      <c r="I1051" s="65"/>
      <c r="J1051" s="65"/>
      <c r="K1051" s="65"/>
      <c r="L1051" s="66"/>
      <c r="M1051" s="113"/>
    </row>
    <row r="1052" spans="1:13" s="8" customFormat="1" ht="9" x14ac:dyDescent="0.15">
      <c r="A1052" s="140"/>
      <c r="B1052" s="140"/>
      <c r="C1052" s="151" t="s">
        <v>30</v>
      </c>
      <c r="D1052" s="73" t="s">
        <v>1201</v>
      </c>
      <c r="E1052" s="55"/>
      <c r="F1052" s="54"/>
      <c r="G1052" s="55"/>
      <c r="H1052" s="55"/>
      <c r="I1052" s="55"/>
      <c r="J1052" s="55"/>
      <c r="K1052" s="55"/>
      <c r="L1052" s="60"/>
      <c r="M1052" s="26"/>
    </row>
    <row r="1053" spans="1:13" s="8" customFormat="1" ht="9" x14ac:dyDescent="0.15">
      <c r="A1053" s="140"/>
      <c r="B1053" s="140"/>
      <c r="C1053" s="68" t="s">
        <v>91</v>
      </c>
      <c r="D1053" s="161" t="s">
        <v>1202</v>
      </c>
      <c r="E1053" s="55"/>
      <c r="F1053" s="54"/>
      <c r="G1053" s="55"/>
      <c r="H1053" s="55"/>
      <c r="I1053" s="55"/>
      <c r="J1053" s="55"/>
      <c r="K1053" s="55"/>
      <c r="L1053" s="60"/>
      <c r="M1053" s="22"/>
    </row>
    <row r="1054" spans="1:13" s="8" customFormat="1" ht="18" x14ac:dyDescent="0.15">
      <c r="A1054" s="140"/>
      <c r="B1054" s="140"/>
      <c r="C1054" s="115" t="s">
        <v>1063</v>
      </c>
      <c r="D1054" s="116" t="s">
        <v>1203</v>
      </c>
      <c r="E1054" s="55">
        <v>5500</v>
      </c>
      <c r="F1054" s="54" t="s">
        <v>11</v>
      </c>
      <c r="G1054" s="55">
        <v>0</v>
      </c>
      <c r="H1054" s="55">
        <v>0</v>
      </c>
      <c r="I1054" s="55">
        <f t="shared" si="84"/>
        <v>0</v>
      </c>
      <c r="J1054" s="55">
        <f t="shared" si="85"/>
        <v>0</v>
      </c>
      <c r="K1054" s="55">
        <f t="shared" si="86"/>
        <v>0</v>
      </c>
      <c r="L1054" s="60">
        <f t="shared" si="87"/>
        <v>0</v>
      </c>
      <c r="M1054" s="26"/>
    </row>
    <row r="1055" spans="1:13" s="8" customFormat="1" ht="9" x14ac:dyDescent="0.15">
      <c r="A1055" s="140"/>
      <c r="B1055" s="140"/>
      <c r="C1055" s="115" t="s">
        <v>1064</v>
      </c>
      <c r="D1055" s="116" t="s">
        <v>1204</v>
      </c>
      <c r="E1055" s="55">
        <v>140</v>
      </c>
      <c r="F1055" s="54" t="s">
        <v>12</v>
      </c>
      <c r="G1055" s="55">
        <v>0</v>
      </c>
      <c r="H1055" s="55">
        <v>0</v>
      </c>
      <c r="I1055" s="55">
        <f t="shared" si="84"/>
        <v>0</v>
      </c>
      <c r="J1055" s="55">
        <f t="shared" si="85"/>
        <v>0</v>
      </c>
      <c r="K1055" s="55">
        <f t="shared" si="86"/>
        <v>0</v>
      </c>
      <c r="L1055" s="60">
        <f t="shared" si="87"/>
        <v>0</v>
      </c>
      <c r="M1055" s="22"/>
    </row>
    <row r="1056" spans="1:13" s="8" customFormat="1" ht="9" x14ac:dyDescent="0.15">
      <c r="A1056" s="140"/>
      <c r="B1056" s="140"/>
      <c r="C1056" s="68" t="s">
        <v>1065</v>
      </c>
      <c r="D1056" s="161" t="s">
        <v>1205</v>
      </c>
      <c r="E1056" s="55"/>
      <c r="F1056" s="54"/>
      <c r="G1056" s="55"/>
      <c r="H1056" s="55"/>
      <c r="I1056" s="55"/>
      <c r="J1056" s="55"/>
      <c r="K1056" s="55"/>
      <c r="L1056" s="60"/>
      <c r="M1056" s="22"/>
    </row>
    <row r="1057" spans="1:13" s="8" customFormat="1" ht="27" x14ac:dyDescent="0.15">
      <c r="A1057" s="140"/>
      <c r="B1057" s="140"/>
      <c r="C1057" s="115" t="s">
        <v>1066</v>
      </c>
      <c r="D1057" s="116" t="s">
        <v>1206</v>
      </c>
      <c r="E1057" s="55">
        <v>1430</v>
      </c>
      <c r="F1057" s="54" t="s">
        <v>48</v>
      </c>
      <c r="G1057" s="55">
        <v>0</v>
      </c>
      <c r="H1057" s="55">
        <v>0</v>
      </c>
      <c r="I1057" s="55">
        <f t="shared" si="84"/>
        <v>0</v>
      </c>
      <c r="J1057" s="55">
        <f t="shared" si="85"/>
        <v>0</v>
      </c>
      <c r="K1057" s="55">
        <f t="shared" si="86"/>
        <v>0</v>
      </c>
      <c r="L1057" s="60">
        <f t="shared" si="87"/>
        <v>0</v>
      </c>
      <c r="M1057" s="22"/>
    </row>
    <row r="1058" spans="1:13" s="8" customFormat="1" ht="18" x14ac:dyDescent="0.15">
      <c r="A1058" s="140"/>
      <c r="B1058" s="140"/>
      <c r="C1058" s="115" t="s">
        <v>1067</v>
      </c>
      <c r="D1058" s="116" t="s">
        <v>1207</v>
      </c>
      <c r="E1058" s="55">
        <v>28600</v>
      </c>
      <c r="F1058" s="54" t="s">
        <v>1277</v>
      </c>
      <c r="G1058" s="55">
        <v>0</v>
      </c>
      <c r="H1058" s="55">
        <v>0</v>
      </c>
      <c r="I1058" s="55">
        <f t="shared" si="84"/>
        <v>0</v>
      </c>
      <c r="J1058" s="55">
        <f t="shared" si="85"/>
        <v>0</v>
      </c>
      <c r="K1058" s="55">
        <f t="shared" si="86"/>
        <v>0</v>
      </c>
      <c r="L1058" s="60">
        <f t="shared" si="87"/>
        <v>0</v>
      </c>
      <c r="M1058" s="22"/>
    </row>
    <row r="1059" spans="1:13" s="114" customFormat="1" ht="9" x14ac:dyDescent="0.15">
      <c r="A1059" s="145"/>
      <c r="B1059" s="145"/>
      <c r="C1059" s="67"/>
      <c r="D1059" s="82" t="s">
        <v>13</v>
      </c>
      <c r="E1059" s="55"/>
      <c r="F1059" s="54" t="s">
        <v>61</v>
      </c>
      <c r="G1059" s="55"/>
      <c r="H1059" s="55"/>
      <c r="I1059" s="55"/>
      <c r="J1059" s="64">
        <f>SUM(J1054:J1058)</f>
        <v>0</v>
      </c>
      <c r="K1059" s="64">
        <f>SUM(K1054:K1058)</f>
        <v>0</v>
      </c>
      <c r="L1059" s="83">
        <f>J1059+K1059</f>
        <v>0</v>
      </c>
      <c r="M1059" s="113"/>
    </row>
    <row r="1060" spans="1:13" s="114" customFormat="1" ht="9" x14ac:dyDescent="0.15">
      <c r="A1060" s="145"/>
      <c r="B1060" s="145"/>
      <c r="C1060" s="150"/>
      <c r="D1060" s="30" t="s">
        <v>61</v>
      </c>
      <c r="E1060" s="65"/>
      <c r="F1060" s="65" t="s">
        <v>61</v>
      </c>
      <c r="G1060" s="65"/>
      <c r="H1060" s="65"/>
      <c r="I1060" s="65"/>
      <c r="J1060" s="65"/>
      <c r="K1060" s="65"/>
      <c r="L1060" s="66"/>
      <c r="M1060" s="113"/>
    </row>
    <row r="1061" spans="1:13" s="8" customFormat="1" ht="9" x14ac:dyDescent="0.15">
      <c r="A1061" s="140"/>
      <c r="B1061" s="140"/>
      <c r="C1061" s="151" t="s">
        <v>77</v>
      </c>
      <c r="D1061" s="73" t="s">
        <v>59</v>
      </c>
      <c r="E1061" s="55"/>
      <c r="F1061" s="54"/>
      <c r="G1061" s="55"/>
      <c r="H1061" s="55"/>
      <c r="I1061" s="55"/>
      <c r="J1061" s="55"/>
      <c r="K1061" s="55"/>
      <c r="L1061" s="60"/>
      <c r="M1061" s="22"/>
    </row>
    <row r="1062" spans="1:13" s="8" customFormat="1" ht="9" x14ac:dyDescent="0.15">
      <c r="A1062" s="140"/>
      <c r="B1062" s="140"/>
      <c r="C1062" s="115" t="s">
        <v>92</v>
      </c>
      <c r="D1062" s="116" t="s">
        <v>1208</v>
      </c>
      <c r="E1062" s="55">
        <v>1500</v>
      </c>
      <c r="F1062" s="54" t="s">
        <v>11</v>
      </c>
      <c r="G1062" s="55">
        <v>0</v>
      </c>
      <c r="H1062" s="55">
        <v>0</v>
      </c>
      <c r="I1062" s="55">
        <f t="shared" si="84"/>
        <v>0</v>
      </c>
      <c r="J1062" s="55">
        <f t="shared" si="85"/>
        <v>0</v>
      </c>
      <c r="K1062" s="55">
        <f t="shared" si="86"/>
        <v>0</v>
      </c>
      <c r="L1062" s="60">
        <f t="shared" si="87"/>
        <v>0</v>
      </c>
      <c r="M1062" s="26"/>
    </row>
    <row r="1063" spans="1:13" s="8" customFormat="1" ht="18" x14ac:dyDescent="0.15">
      <c r="A1063" s="140"/>
      <c r="B1063" s="140"/>
      <c r="C1063" s="115" t="s">
        <v>1068</v>
      </c>
      <c r="D1063" s="116" t="s">
        <v>1209</v>
      </c>
      <c r="E1063" s="55">
        <v>225</v>
      </c>
      <c r="F1063" s="54" t="s">
        <v>11</v>
      </c>
      <c r="G1063" s="55">
        <v>0</v>
      </c>
      <c r="H1063" s="55">
        <v>0</v>
      </c>
      <c r="I1063" s="55">
        <f t="shared" si="84"/>
        <v>0</v>
      </c>
      <c r="J1063" s="55">
        <f t="shared" si="85"/>
        <v>0</v>
      </c>
      <c r="K1063" s="55">
        <f t="shared" si="86"/>
        <v>0</v>
      </c>
      <c r="L1063" s="60">
        <f t="shared" si="87"/>
        <v>0</v>
      </c>
      <c r="M1063" s="22"/>
    </row>
    <row r="1064" spans="1:13" s="114" customFormat="1" ht="9" x14ac:dyDescent="0.15">
      <c r="A1064" s="145"/>
      <c r="B1064" s="145"/>
      <c r="C1064" s="67"/>
      <c r="D1064" s="82" t="s">
        <v>13</v>
      </c>
      <c r="E1064" s="55"/>
      <c r="F1064" s="54" t="s">
        <v>61</v>
      </c>
      <c r="G1064" s="55"/>
      <c r="H1064" s="55"/>
      <c r="I1064" s="55"/>
      <c r="J1064" s="64">
        <f>SUM(J1062:J1063)</f>
        <v>0</v>
      </c>
      <c r="K1064" s="64">
        <f>SUM(K1062:K1063)</f>
        <v>0</v>
      </c>
      <c r="L1064" s="83">
        <f>J1064+K1064</f>
        <v>0</v>
      </c>
      <c r="M1064" s="113"/>
    </row>
    <row r="1065" spans="1:13" s="114" customFormat="1" ht="9" x14ac:dyDescent="0.15">
      <c r="A1065" s="145"/>
      <c r="B1065" s="145"/>
      <c r="C1065" s="150"/>
      <c r="D1065" s="30" t="s">
        <v>61</v>
      </c>
      <c r="E1065" s="65"/>
      <c r="F1065" s="65" t="s">
        <v>61</v>
      </c>
      <c r="G1065" s="65"/>
      <c r="H1065" s="65"/>
      <c r="I1065" s="65"/>
      <c r="J1065" s="65"/>
      <c r="K1065" s="65"/>
      <c r="L1065" s="66"/>
      <c r="M1065" s="113"/>
    </row>
    <row r="1066" spans="1:13" s="8" customFormat="1" ht="9" x14ac:dyDescent="0.15">
      <c r="A1066" s="140"/>
      <c r="B1066" s="140"/>
      <c r="C1066" s="151" t="s">
        <v>78</v>
      </c>
      <c r="D1066" s="73" t="s">
        <v>1210</v>
      </c>
      <c r="E1066" s="55"/>
      <c r="F1066" s="54"/>
      <c r="G1066" s="55"/>
      <c r="H1066" s="55"/>
      <c r="I1066" s="55"/>
      <c r="J1066" s="55"/>
      <c r="K1066" s="55"/>
      <c r="L1066" s="60"/>
      <c r="M1066" s="21"/>
    </row>
    <row r="1067" spans="1:13" s="8" customFormat="1" ht="9" x14ac:dyDescent="0.15">
      <c r="A1067" s="142"/>
      <c r="B1067" s="142"/>
      <c r="C1067" s="68" t="s">
        <v>93</v>
      </c>
      <c r="D1067" s="161" t="s">
        <v>1211</v>
      </c>
      <c r="E1067" s="55"/>
      <c r="F1067" s="54"/>
      <c r="G1067" s="55"/>
      <c r="H1067" s="55"/>
      <c r="I1067" s="55"/>
      <c r="J1067" s="55"/>
      <c r="K1067" s="55"/>
      <c r="L1067" s="60"/>
      <c r="M1067" s="21"/>
    </row>
    <row r="1068" spans="1:13" s="8" customFormat="1" ht="45" x14ac:dyDescent="0.15">
      <c r="A1068" s="140"/>
      <c r="B1068" s="140"/>
      <c r="C1068" s="115" t="s">
        <v>1069</v>
      </c>
      <c r="D1068" s="116" t="s">
        <v>1212</v>
      </c>
      <c r="E1068" s="55">
        <v>1</v>
      </c>
      <c r="F1068" s="54" t="s">
        <v>54</v>
      </c>
      <c r="G1068" s="55">
        <v>0</v>
      </c>
      <c r="H1068" s="55">
        <v>0</v>
      </c>
      <c r="I1068" s="55">
        <f t="shared" si="84"/>
        <v>0</v>
      </c>
      <c r="J1068" s="55">
        <f t="shared" si="85"/>
        <v>0</v>
      </c>
      <c r="K1068" s="55">
        <f t="shared" si="86"/>
        <v>0</v>
      </c>
      <c r="L1068" s="60">
        <f t="shared" si="87"/>
        <v>0</v>
      </c>
      <c r="M1068" s="21"/>
    </row>
    <row r="1069" spans="1:13" s="8" customFormat="1" ht="9" x14ac:dyDescent="0.15">
      <c r="A1069" s="140"/>
      <c r="B1069" s="140"/>
      <c r="C1069" s="68" t="s">
        <v>94</v>
      </c>
      <c r="D1069" s="161" t="s">
        <v>1213</v>
      </c>
      <c r="E1069" s="55"/>
      <c r="F1069" s="54"/>
      <c r="G1069" s="55"/>
      <c r="H1069" s="55"/>
      <c r="I1069" s="55"/>
      <c r="J1069" s="55"/>
      <c r="K1069" s="55"/>
      <c r="L1069" s="60"/>
      <c r="M1069" s="21"/>
    </row>
    <row r="1070" spans="1:13" s="8" customFormat="1" ht="9" x14ac:dyDescent="0.15">
      <c r="A1070" s="140"/>
      <c r="B1070" s="140"/>
      <c r="C1070" s="68" t="s">
        <v>1070</v>
      </c>
      <c r="D1070" s="161" t="s">
        <v>1214</v>
      </c>
      <c r="E1070" s="55"/>
      <c r="F1070" s="54"/>
      <c r="G1070" s="55"/>
      <c r="H1070" s="55"/>
      <c r="I1070" s="55"/>
      <c r="J1070" s="55"/>
      <c r="K1070" s="55"/>
      <c r="L1070" s="60"/>
      <c r="M1070" s="22"/>
    </row>
    <row r="1071" spans="1:13" s="8" customFormat="1" ht="18" x14ac:dyDescent="0.15">
      <c r="A1071" s="140"/>
      <c r="B1071" s="140"/>
      <c r="C1071" s="115" t="s">
        <v>1071</v>
      </c>
      <c r="D1071" s="116" t="s">
        <v>63</v>
      </c>
      <c r="E1071" s="55">
        <v>1</v>
      </c>
      <c r="F1071" s="54" t="s">
        <v>54</v>
      </c>
      <c r="G1071" s="55">
        <v>0</v>
      </c>
      <c r="H1071" s="55">
        <v>0</v>
      </c>
      <c r="I1071" s="55">
        <f t="shared" si="84"/>
        <v>0</v>
      </c>
      <c r="J1071" s="55">
        <f t="shared" si="85"/>
        <v>0</v>
      </c>
      <c r="K1071" s="55">
        <f t="shared" si="86"/>
        <v>0</v>
      </c>
      <c r="L1071" s="60">
        <f t="shared" si="87"/>
        <v>0</v>
      </c>
      <c r="M1071" s="22"/>
    </row>
    <row r="1072" spans="1:13" s="8" customFormat="1" ht="9" x14ac:dyDescent="0.15">
      <c r="A1072" s="140"/>
      <c r="B1072" s="140"/>
      <c r="C1072" s="68" t="s">
        <v>1072</v>
      </c>
      <c r="D1072" s="161" t="s">
        <v>1215</v>
      </c>
      <c r="E1072" s="55"/>
      <c r="F1072" s="54"/>
      <c r="G1072" s="55"/>
      <c r="H1072" s="55"/>
      <c r="I1072" s="55"/>
      <c r="J1072" s="55"/>
      <c r="K1072" s="55"/>
      <c r="L1072" s="60"/>
      <c r="M1072" s="22"/>
    </row>
    <row r="1073" spans="1:13" s="8" customFormat="1" ht="18" x14ac:dyDescent="0.15">
      <c r="A1073" s="140"/>
      <c r="B1073" s="140"/>
      <c r="C1073" s="115" t="s">
        <v>1073</v>
      </c>
      <c r="D1073" s="116" t="s">
        <v>1216</v>
      </c>
      <c r="E1073" s="55">
        <v>4</v>
      </c>
      <c r="F1073" s="54" t="s">
        <v>54</v>
      </c>
      <c r="G1073" s="55">
        <v>0</v>
      </c>
      <c r="H1073" s="55">
        <v>0</v>
      </c>
      <c r="I1073" s="55">
        <f t="shared" si="84"/>
        <v>0</v>
      </c>
      <c r="J1073" s="55">
        <f t="shared" si="85"/>
        <v>0</v>
      </c>
      <c r="K1073" s="55">
        <f t="shared" si="86"/>
        <v>0</v>
      </c>
      <c r="L1073" s="60">
        <f t="shared" si="87"/>
        <v>0</v>
      </c>
      <c r="M1073" s="21"/>
    </row>
    <row r="1074" spans="1:13" s="8" customFormat="1" ht="9" x14ac:dyDescent="0.15">
      <c r="A1074" s="140"/>
      <c r="B1074" s="140"/>
      <c r="C1074" s="68" t="s">
        <v>1074</v>
      </c>
      <c r="D1074" s="161" t="s">
        <v>1217</v>
      </c>
      <c r="E1074" s="55"/>
      <c r="F1074" s="54"/>
      <c r="G1074" s="55"/>
      <c r="H1074" s="55"/>
      <c r="I1074" s="55"/>
      <c r="J1074" s="55"/>
      <c r="K1074" s="55"/>
      <c r="L1074" s="60"/>
      <c r="M1074" s="21"/>
    </row>
    <row r="1075" spans="1:13" s="71" customFormat="1" ht="9" x14ac:dyDescent="0.15">
      <c r="A1075" s="140"/>
      <c r="B1075" s="140"/>
      <c r="C1075" s="115" t="s">
        <v>1075</v>
      </c>
      <c r="D1075" s="116" t="s">
        <v>1218</v>
      </c>
      <c r="E1075" s="55">
        <v>600</v>
      </c>
      <c r="F1075" s="54" t="s">
        <v>12</v>
      </c>
      <c r="G1075" s="55">
        <v>0</v>
      </c>
      <c r="H1075" s="55">
        <v>0</v>
      </c>
      <c r="I1075" s="55">
        <f t="shared" si="84"/>
        <v>0</v>
      </c>
      <c r="J1075" s="55">
        <f t="shared" si="85"/>
        <v>0</v>
      </c>
      <c r="K1075" s="55">
        <f t="shared" si="86"/>
        <v>0</v>
      </c>
      <c r="L1075" s="60">
        <f t="shared" si="87"/>
        <v>0</v>
      </c>
      <c r="M1075" s="22"/>
    </row>
    <row r="1076" spans="1:13" s="8" customFormat="1" ht="27" x14ac:dyDescent="0.15">
      <c r="A1076" s="140"/>
      <c r="B1076" s="140"/>
      <c r="C1076" s="115" t="s">
        <v>1076</v>
      </c>
      <c r="D1076" s="116" t="s">
        <v>1219</v>
      </c>
      <c r="E1076" s="55">
        <v>325</v>
      </c>
      <c r="F1076" s="54" t="s">
        <v>12</v>
      </c>
      <c r="G1076" s="55">
        <v>0</v>
      </c>
      <c r="H1076" s="55">
        <v>0</v>
      </c>
      <c r="I1076" s="55">
        <f t="shared" si="84"/>
        <v>0</v>
      </c>
      <c r="J1076" s="55">
        <f t="shared" si="85"/>
        <v>0</v>
      </c>
      <c r="K1076" s="55">
        <f t="shared" si="86"/>
        <v>0</v>
      </c>
      <c r="L1076" s="60">
        <f t="shared" si="87"/>
        <v>0</v>
      </c>
      <c r="M1076" s="22"/>
    </row>
    <row r="1077" spans="1:13" s="8" customFormat="1" ht="9" x14ac:dyDescent="0.15">
      <c r="A1077" s="140"/>
      <c r="B1077" s="140"/>
      <c r="C1077" s="68" t="s">
        <v>1077</v>
      </c>
      <c r="D1077" s="161" t="s">
        <v>1220</v>
      </c>
      <c r="E1077" s="55"/>
      <c r="F1077" s="54"/>
      <c r="G1077" s="55"/>
      <c r="H1077" s="55"/>
      <c r="I1077" s="55"/>
      <c r="J1077" s="55"/>
      <c r="K1077" s="55"/>
      <c r="L1077" s="60"/>
      <c r="M1077" s="22"/>
    </row>
    <row r="1078" spans="1:13" s="8" customFormat="1" ht="18" x14ac:dyDescent="0.15">
      <c r="A1078" s="140"/>
      <c r="B1078" s="140"/>
      <c r="C1078" s="115" t="s">
        <v>1078</v>
      </c>
      <c r="D1078" s="116" t="s">
        <v>1221</v>
      </c>
      <c r="E1078" s="55">
        <v>500</v>
      </c>
      <c r="F1078" s="54" t="s">
        <v>12</v>
      </c>
      <c r="G1078" s="55">
        <v>0</v>
      </c>
      <c r="H1078" s="55">
        <v>0</v>
      </c>
      <c r="I1078" s="55">
        <f t="shared" si="84"/>
        <v>0</v>
      </c>
      <c r="J1078" s="55">
        <f t="shared" si="85"/>
        <v>0</v>
      </c>
      <c r="K1078" s="55">
        <f t="shared" si="86"/>
        <v>0</v>
      </c>
      <c r="L1078" s="60">
        <f t="shared" si="87"/>
        <v>0</v>
      </c>
      <c r="M1078" s="22"/>
    </row>
    <row r="1079" spans="1:13" s="8" customFormat="1" ht="18" x14ac:dyDescent="0.15">
      <c r="A1079" s="140"/>
      <c r="B1079" s="140"/>
      <c r="C1079" s="115" t="s">
        <v>1079</v>
      </c>
      <c r="D1079" s="116" t="s">
        <v>1222</v>
      </c>
      <c r="E1079" s="55">
        <v>1500</v>
      </c>
      <c r="F1079" s="54" t="s">
        <v>12</v>
      </c>
      <c r="G1079" s="55">
        <v>0</v>
      </c>
      <c r="H1079" s="55">
        <v>0</v>
      </c>
      <c r="I1079" s="55">
        <f t="shared" si="84"/>
        <v>0</v>
      </c>
      <c r="J1079" s="55">
        <f t="shared" si="85"/>
        <v>0</v>
      </c>
      <c r="K1079" s="55">
        <f t="shared" si="86"/>
        <v>0</v>
      </c>
      <c r="L1079" s="60">
        <f t="shared" si="87"/>
        <v>0</v>
      </c>
      <c r="M1079" s="22"/>
    </row>
    <row r="1080" spans="1:13" s="8" customFormat="1" ht="9" x14ac:dyDescent="0.15">
      <c r="A1080" s="140"/>
      <c r="B1080" s="140"/>
      <c r="C1080" s="68" t="s">
        <v>1080</v>
      </c>
      <c r="D1080" s="161" t="s">
        <v>1223</v>
      </c>
      <c r="E1080" s="55"/>
      <c r="F1080" s="54"/>
      <c r="G1080" s="55"/>
      <c r="H1080" s="55"/>
      <c r="I1080" s="55"/>
      <c r="J1080" s="55"/>
      <c r="K1080" s="55"/>
      <c r="L1080" s="60"/>
      <c r="M1080" s="22"/>
    </row>
    <row r="1081" spans="1:13" s="8" customFormat="1" ht="18" x14ac:dyDescent="0.15">
      <c r="A1081" s="140"/>
      <c r="B1081" s="140"/>
      <c r="C1081" s="115" t="s">
        <v>1081</v>
      </c>
      <c r="D1081" s="116" t="s">
        <v>1224</v>
      </c>
      <c r="E1081" s="55">
        <v>15</v>
      </c>
      <c r="F1081" s="54" t="s">
        <v>53</v>
      </c>
      <c r="G1081" s="55">
        <v>0</v>
      </c>
      <c r="H1081" s="55">
        <v>0</v>
      </c>
      <c r="I1081" s="55">
        <f t="shared" si="84"/>
        <v>0</v>
      </c>
      <c r="J1081" s="55">
        <f t="shared" si="85"/>
        <v>0</v>
      </c>
      <c r="K1081" s="55">
        <f t="shared" si="86"/>
        <v>0</v>
      </c>
      <c r="L1081" s="60">
        <f t="shared" si="87"/>
        <v>0</v>
      </c>
      <c r="M1081" s="22"/>
    </row>
    <row r="1082" spans="1:13" s="8" customFormat="1" ht="9" x14ac:dyDescent="0.15">
      <c r="A1082" s="140"/>
      <c r="B1082" s="140"/>
      <c r="C1082" s="115" t="s">
        <v>1082</v>
      </c>
      <c r="D1082" s="116" t="s">
        <v>1225</v>
      </c>
      <c r="E1082" s="55">
        <v>15</v>
      </c>
      <c r="F1082" s="54" t="s">
        <v>12</v>
      </c>
      <c r="G1082" s="55">
        <v>0</v>
      </c>
      <c r="H1082" s="55">
        <v>0</v>
      </c>
      <c r="I1082" s="55">
        <f t="shared" si="84"/>
        <v>0</v>
      </c>
      <c r="J1082" s="55">
        <f t="shared" si="85"/>
        <v>0</v>
      </c>
      <c r="K1082" s="55">
        <f t="shared" si="86"/>
        <v>0</v>
      </c>
      <c r="L1082" s="60">
        <f t="shared" si="87"/>
        <v>0</v>
      </c>
      <c r="M1082" s="21"/>
    </row>
    <row r="1083" spans="1:13" s="8" customFormat="1" ht="18" x14ac:dyDescent="0.15">
      <c r="A1083" s="140"/>
      <c r="B1083" s="140"/>
      <c r="C1083" s="115" t="s">
        <v>1083</v>
      </c>
      <c r="D1083" s="116" t="s">
        <v>1226</v>
      </c>
      <c r="E1083" s="55">
        <v>3</v>
      </c>
      <c r="F1083" s="54" t="s">
        <v>53</v>
      </c>
      <c r="G1083" s="55">
        <v>0</v>
      </c>
      <c r="H1083" s="55">
        <v>0</v>
      </c>
      <c r="I1083" s="55">
        <f t="shared" si="84"/>
        <v>0</v>
      </c>
      <c r="J1083" s="55">
        <f t="shared" si="85"/>
        <v>0</v>
      </c>
      <c r="K1083" s="55">
        <f t="shared" si="86"/>
        <v>0</v>
      </c>
      <c r="L1083" s="60">
        <f t="shared" si="87"/>
        <v>0</v>
      </c>
      <c r="M1083" s="21"/>
    </row>
    <row r="1084" spans="1:13" s="71" customFormat="1" ht="18" x14ac:dyDescent="0.15">
      <c r="A1084" s="140"/>
      <c r="B1084" s="140"/>
      <c r="C1084" s="115" t="s">
        <v>1084</v>
      </c>
      <c r="D1084" s="116" t="s">
        <v>1227</v>
      </c>
      <c r="E1084" s="55">
        <v>3</v>
      </c>
      <c r="F1084" s="54" t="s">
        <v>53</v>
      </c>
      <c r="G1084" s="55">
        <v>0</v>
      </c>
      <c r="H1084" s="55">
        <v>0</v>
      </c>
      <c r="I1084" s="55">
        <f t="shared" si="84"/>
        <v>0</v>
      </c>
      <c r="J1084" s="55">
        <f t="shared" si="85"/>
        <v>0</v>
      </c>
      <c r="K1084" s="55">
        <f t="shared" si="86"/>
        <v>0</v>
      </c>
      <c r="L1084" s="60">
        <f t="shared" si="87"/>
        <v>0</v>
      </c>
      <c r="M1084" s="22"/>
    </row>
    <row r="1085" spans="1:13" s="8" customFormat="1" ht="9" x14ac:dyDescent="0.15">
      <c r="A1085" s="140"/>
      <c r="B1085" s="140"/>
      <c r="C1085" s="68" t="s">
        <v>1085</v>
      </c>
      <c r="D1085" s="161" t="s">
        <v>1228</v>
      </c>
      <c r="E1085" s="55"/>
      <c r="F1085" s="54"/>
      <c r="G1085" s="55"/>
      <c r="H1085" s="55"/>
      <c r="I1085" s="55"/>
      <c r="J1085" s="55"/>
      <c r="K1085" s="55"/>
      <c r="L1085" s="60"/>
      <c r="M1085" s="22"/>
    </row>
    <row r="1086" spans="1:13" s="8" customFormat="1" ht="18" x14ac:dyDescent="0.15">
      <c r="A1086" s="140"/>
      <c r="B1086" s="140"/>
      <c r="C1086" s="115" t="s">
        <v>1086</v>
      </c>
      <c r="D1086" s="116" t="s">
        <v>1229</v>
      </c>
      <c r="E1086" s="55">
        <v>15</v>
      </c>
      <c r="F1086" s="54" t="s">
        <v>53</v>
      </c>
      <c r="G1086" s="55">
        <v>0</v>
      </c>
      <c r="H1086" s="55">
        <v>0</v>
      </c>
      <c r="I1086" s="55">
        <f t="shared" si="84"/>
        <v>0</v>
      </c>
      <c r="J1086" s="55">
        <f t="shared" si="85"/>
        <v>0</v>
      </c>
      <c r="K1086" s="55">
        <f t="shared" si="86"/>
        <v>0</v>
      </c>
      <c r="L1086" s="60">
        <f t="shared" si="87"/>
        <v>0</v>
      </c>
      <c r="M1086" s="22"/>
    </row>
    <row r="1087" spans="1:13" s="8" customFormat="1" ht="45" x14ac:dyDescent="0.15">
      <c r="A1087" s="140"/>
      <c r="B1087" s="140"/>
      <c r="C1087" s="115" t="s">
        <v>1087</v>
      </c>
      <c r="D1087" s="116" t="s">
        <v>1230</v>
      </c>
      <c r="E1087" s="55">
        <v>60</v>
      </c>
      <c r="F1087" s="54" t="s">
        <v>53</v>
      </c>
      <c r="G1087" s="55">
        <v>0</v>
      </c>
      <c r="H1087" s="55">
        <v>0</v>
      </c>
      <c r="I1087" s="55">
        <f t="shared" si="84"/>
        <v>0</v>
      </c>
      <c r="J1087" s="55">
        <f t="shared" si="85"/>
        <v>0</v>
      </c>
      <c r="K1087" s="55">
        <f t="shared" si="86"/>
        <v>0</v>
      </c>
      <c r="L1087" s="60">
        <f t="shared" si="87"/>
        <v>0</v>
      </c>
      <c r="M1087" s="22"/>
    </row>
    <row r="1088" spans="1:13" s="8" customFormat="1" ht="36" x14ac:dyDescent="0.15">
      <c r="A1088" s="140"/>
      <c r="B1088" s="140"/>
      <c r="C1088" s="115" t="s">
        <v>1088</v>
      </c>
      <c r="D1088" s="116" t="s">
        <v>1231</v>
      </c>
      <c r="E1088" s="55">
        <v>15</v>
      </c>
      <c r="F1088" s="54" t="s">
        <v>53</v>
      </c>
      <c r="G1088" s="55">
        <v>0</v>
      </c>
      <c r="H1088" s="55">
        <v>0</v>
      </c>
      <c r="I1088" s="55">
        <f t="shared" si="84"/>
        <v>0</v>
      </c>
      <c r="J1088" s="55">
        <f t="shared" si="85"/>
        <v>0</v>
      </c>
      <c r="K1088" s="55">
        <f t="shared" si="86"/>
        <v>0</v>
      </c>
      <c r="L1088" s="60">
        <f t="shared" si="87"/>
        <v>0</v>
      </c>
      <c r="M1088" s="22"/>
    </row>
    <row r="1089" spans="1:13" s="8" customFormat="1" ht="9" x14ac:dyDescent="0.15">
      <c r="A1089" s="140"/>
      <c r="B1089" s="140"/>
      <c r="C1089" s="115" t="s">
        <v>1089</v>
      </c>
      <c r="D1089" s="116" t="s">
        <v>1232</v>
      </c>
      <c r="E1089" s="55">
        <v>15</v>
      </c>
      <c r="F1089" s="54" t="s">
        <v>53</v>
      </c>
      <c r="G1089" s="55">
        <v>0</v>
      </c>
      <c r="H1089" s="55">
        <v>0</v>
      </c>
      <c r="I1089" s="55">
        <f t="shared" si="84"/>
        <v>0</v>
      </c>
      <c r="J1089" s="55">
        <f t="shared" si="85"/>
        <v>0</v>
      </c>
      <c r="K1089" s="55">
        <f t="shared" si="86"/>
        <v>0</v>
      </c>
      <c r="L1089" s="60">
        <f t="shared" si="87"/>
        <v>0</v>
      </c>
      <c r="M1089" s="22"/>
    </row>
    <row r="1090" spans="1:13" s="8" customFormat="1" ht="27" x14ac:dyDescent="0.15">
      <c r="A1090" s="140"/>
      <c r="B1090" s="140"/>
      <c r="C1090" s="115" t="s">
        <v>1090</v>
      </c>
      <c r="D1090" s="116" t="s">
        <v>1233</v>
      </c>
      <c r="E1090" s="55">
        <v>150</v>
      </c>
      <c r="F1090" s="54" t="s">
        <v>48</v>
      </c>
      <c r="G1090" s="55">
        <v>0</v>
      </c>
      <c r="H1090" s="55">
        <v>0</v>
      </c>
      <c r="I1090" s="55">
        <f t="shared" si="84"/>
        <v>0</v>
      </c>
      <c r="J1090" s="55">
        <f t="shared" si="85"/>
        <v>0</v>
      </c>
      <c r="K1090" s="55">
        <f t="shared" si="86"/>
        <v>0</v>
      </c>
      <c r="L1090" s="60">
        <f t="shared" si="87"/>
        <v>0</v>
      </c>
      <c r="M1090" s="22"/>
    </row>
    <row r="1091" spans="1:13" s="114" customFormat="1" ht="9" x14ac:dyDescent="0.15">
      <c r="A1091" s="145"/>
      <c r="B1091" s="145"/>
      <c r="C1091" s="67"/>
      <c r="D1091" s="82" t="s">
        <v>13</v>
      </c>
      <c r="E1091" s="55"/>
      <c r="F1091" s="54" t="s">
        <v>61</v>
      </c>
      <c r="G1091" s="55"/>
      <c r="H1091" s="55"/>
      <c r="I1091" s="55"/>
      <c r="J1091" s="64">
        <f>SUM(J1068:J1090)</f>
        <v>0</v>
      </c>
      <c r="K1091" s="64">
        <f>SUM(K1068:K1090)</f>
        <v>0</v>
      </c>
      <c r="L1091" s="83">
        <f>J1091+K1091</f>
        <v>0</v>
      </c>
      <c r="M1091" s="113"/>
    </row>
    <row r="1092" spans="1:13" s="114" customFormat="1" ht="9" x14ac:dyDescent="0.15">
      <c r="A1092" s="145"/>
      <c r="B1092" s="145"/>
      <c r="C1092" s="150"/>
      <c r="D1092" s="30" t="s">
        <v>61</v>
      </c>
      <c r="E1092" s="65"/>
      <c r="F1092" s="65" t="s">
        <v>61</v>
      </c>
      <c r="G1092" s="65"/>
      <c r="H1092" s="65"/>
      <c r="I1092" s="65"/>
      <c r="J1092" s="65"/>
      <c r="K1092" s="65"/>
      <c r="L1092" s="66"/>
      <c r="M1092" s="113"/>
    </row>
    <row r="1093" spans="1:13" s="71" customFormat="1" ht="9" x14ac:dyDescent="0.15">
      <c r="A1093" s="140"/>
      <c r="B1093" s="140"/>
      <c r="C1093" s="151" t="s">
        <v>79</v>
      </c>
      <c r="D1093" s="73" t="s">
        <v>60</v>
      </c>
      <c r="E1093" s="55"/>
      <c r="F1093" s="54"/>
      <c r="G1093" s="55"/>
      <c r="H1093" s="55"/>
      <c r="I1093" s="55"/>
      <c r="J1093" s="55"/>
      <c r="K1093" s="55"/>
      <c r="L1093" s="60"/>
      <c r="M1093" s="22"/>
    </row>
    <row r="1094" spans="1:13" s="8" customFormat="1" ht="9" x14ac:dyDescent="0.15">
      <c r="A1094" s="140"/>
      <c r="B1094" s="140"/>
      <c r="C1094" s="68" t="s">
        <v>95</v>
      </c>
      <c r="D1094" s="161" t="s">
        <v>1234</v>
      </c>
      <c r="E1094" s="55"/>
      <c r="F1094" s="54"/>
      <c r="G1094" s="55"/>
      <c r="H1094" s="55"/>
      <c r="I1094" s="55"/>
      <c r="J1094" s="55"/>
      <c r="K1094" s="55"/>
      <c r="L1094" s="60"/>
      <c r="M1094" s="26"/>
    </row>
    <row r="1095" spans="1:13" s="8" customFormat="1" ht="27" x14ac:dyDescent="0.15">
      <c r="A1095" s="140"/>
      <c r="B1095" s="140"/>
      <c r="C1095" s="115" t="s">
        <v>96</v>
      </c>
      <c r="D1095" s="116" t="s">
        <v>1235</v>
      </c>
      <c r="E1095" s="55">
        <v>12</v>
      </c>
      <c r="F1095" s="54" t="s">
        <v>53</v>
      </c>
      <c r="G1095" s="55">
        <v>0</v>
      </c>
      <c r="H1095" s="55">
        <v>0</v>
      </c>
      <c r="I1095" s="55">
        <f t="shared" si="84"/>
        <v>0</v>
      </c>
      <c r="J1095" s="55">
        <f t="shared" si="85"/>
        <v>0</v>
      </c>
      <c r="K1095" s="55">
        <f t="shared" si="86"/>
        <v>0</v>
      </c>
      <c r="L1095" s="60">
        <f t="shared" si="87"/>
        <v>0</v>
      </c>
      <c r="M1095" s="26"/>
    </row>
    <row r="1096" spans="1:13" s="8" customFormat="1" ht="18" x14ac:dyDescent="0.15">
      <c r="A1096" s="140"/>
      <c r="B1096" s="140"/>
      <c r="C1096" s="115" t="s">
        <v>97</v>
      </c>
      <c r="D1096" s="116" t="s">
        <v>1236</v>
      </c>
      <c r="E1096" s="55">
        <v>12</v>
      </c>
      <c r="F1096" s="54" t="s">
        <v>53</v>
      </c>
      <c r="G1096" s="55">
        <v>0</v>
      </c>
      <c r="H1096" s="55">
        <v>0</v>
      </c>
      <c r="I1096" s="55">
        <f t="shared" si="84"/>
        <v>0</v>
      </c>
      <c r="J1096" s="55">
        <f t="shared" si="85"/>
        <v>0</v>
      </c>
      <c r="K1096" s="55">
        <f t="shared" si="86"/>
        <v>0</v>
      </c>
      <c r="L1096" s="60">
        <f t="shared" si="87"/>
        <v>0</v>
      </c>
      <c r="M1096" s="26"/>
    </row>
    <row r="1097" spans="1:13" s="8" customFormat="1" ht="27" x14ac:dyDescent="0.15">
      <c r="A1097" s="140"/>
      <c r="B1097" s="140"/>
      <c r="C1097" s="115" t="s">
        <v>98</v>
      </c>
      <c r="D1097" s="116" t="s">
        <v>1237</v>
      </c>
      <c r="E1097" s="55">
        <v>26</v>
      </c>
      <c r="F1097" s="54" t="s">
        <v>53</v>
      </c>
      <c r="G1097" s="55">
        <v>0</v>
      </c>
      <c r="H1097" s="55">
        <v>0</v>
      </c>
      <c r="I1097" s="55">
        <f t="shared" si="84"/>
        <v>0</v>
      </c>
      <c r="J1097" s="55">
        <f t="shared" si="85"/>
        <v>0</v>
      </c>
      <c r="K1097" s="55">
        <f t="shared" si="86"/>
        <v>0</v>
      </c>
      <c r="L1097" s="60">
        <f t="shared" si="87"/>
        <v>0</v>
      </c>
      <c r="M1097" s="26"/>
    </row>
    <row r="1098" spans="1:13" s="8" customFormat="1" ht="18" x14ac:dyDescent="0.15">
      <c r="A1098" s="140"/>
      <c r="B1098" s="140"/>
      <c r="C1098" s="115" t="s">
        <v>1091</v>
      </c>
      <c r="D1098" s="116" t="s">
        <v>1238</v>
      </c>
      <c r="E1098" s="55">
        <v>26</v>
      </c>
      <c r="F1098" s="54" t="s">
        <v>53</v>
      </c>
      <c r="G1098" s="55">
        <v>0</v>
      </c>
      <c r="H1098" s="55">
        <v>0</v>
      </c>
      <c r="I1098" s="55">
        <f t="shared" si="84"/>
        <v>0</v>
      </c>
      <c r="J1098" s="55">
        <f t="shared" si="85"/>
        <v>0</v>
      </c>
      <c r="K1098" s="55">
        <f t="shared" si="86"/>
        <v>0</v>
      </c>
      <c r="L1098" s="60">
        <f t="shared" si="87"/>
        <v>0</v>
      </c>
      <c r="M1098" s="26"/>
    </row>
    <row r="1099" spans="1:13" s="8" customFormat="1" ht="9" x14ac:dyDescent="0.15">
      <c r="A1099" s="140"/>
      <c r="B1099" s="140"/>
      <c r="C1099" s="68" t="s">
        <v>1092</v>
      </c>
      <c r="D1099" s="161" t="s">
        <v>1239</v>
      </c>
      <c r="E1099" s="55"/>
      <c r="F1099" s="54"/>
      <c r="G1099" s="55"/>
      <c r="H1099" s="55"/>
      <c r="I1099" s="55"/>
      <c r="J1099" s="55"/>
      <c r="K1099" s="55"/>
      <c r="L1099" s="60"/>
      <c r="M1099" s="26"/>
    </row>
    <row r="1100" spans="1:13" s="8" customFormat="1" ht="18" x14ac:dyDescent="0.15">
      <c r="A1100" s="140"/>
      <c r="B1100" s="140"/>
      <c r="C1100" s="115" t="s">
        <v>1093</v>
      </c>
      <c r="D1100" s="116" t="s">
        <v>1240</v>
      </c>
      <c r="E1100" s="55">
        <v>395</v>
      </c>
      <c r="F1100" s="54" t="s">
        <v>12</v>
      </c>
      <c r="G1100" s="55">
        <v>0</v>
      </c>
      <c r="H1100" s="55">
        <v>0</v>
      </c>
      <c r="I1100" s="55">
        <f t="shared" si="84"/>
        <v>0</v>
      </c>
      <c r="J1100" s="55">
        <f t="shared" si="85"/>
        <v>0</v>
      </c>
      <c r="K1100" s="55">
        <f t="shared" si="86"/>
        <v>0</v>
      </c>
      <c r="L1100" s="60">
        <f t="shared" si="87"/>
        <v>0</v>
      </c>
      <c r="M1100" s="26"/>
    </row>
    <row r="1101" spans="1:13" s="8" customFormat="1" ht="18" x14ac:dyDescent="0.15">
      <c r="A1101" s="140"/>
      <c r="B1101" s="140"/>
      <c r="C1101" s="115" t="s">
        <v>1094</v>
      </c>
      <c r="D1101" s="116" t="s">
        <v>1241</v>
      </c>
      <c r="E1101" s="55">
        <v>125</v>
      </c>
      <c r="F1101" s="54" t="s">
        <v>12</v>
      </c>
      <c r="G1101" s="55">
        <v>0</v>
      </c>
      <c r="H1101" s="55">
        <v>0</v>
      </c>
      <c r="I1101" s="55">
        <f t="shared" si="84"/>
        <v>0</v>
      </c>
      <c r="J1101" s="55">
        <f t="shared" si="85"/>
        <v>0</v>
      </c>
      <c r="K1101" s="55">
        <f t="shared" si="86"/>
        <v>0</v>
      </c>
      <c r="L1101" s="60">
        <f t="shared" si="87"/>
        <v>0</v>
      </c>
      <c r="M1101" s="26"/>
    </row>
    <row r="1102" spans="1:13" s="8" customFormat="1" ht="18" x14ac:dyDescent="0.15">
      <c r="A1102" s="140"/>
      <c r="B1102" s="140"/>
      <c r="C1102" s="115" t="s">
        <v>1095</v>
      </c>
      <c r="D1102" s="116" t="s">
        <v>1242</v>
      </c>
      <c r="E1102" s="55">
        <v>115</v>
      </c>
      <c r="F1102" s="54" t="s">
        <v>12</v>
      </c>
      <c r="G1102" s="55">
        <v>0</v>
      </c>
      <c r="H1102" s="55">
        <v>0</v>
      </c>
      <c r="I1102" s="55">
        <f t="shared" si="84"/>
        <v>0</v>
      </c>
      <c r="J1102" s="55">
        <f t="shared" si="85"/>
        <v>0</v>
      </c>
      <c r="K1102" s="55">
        <f t="shared" si="86"/>
        <v>0</v>
      </c>
      <c r="L1102" s="60">
        <f t="shared" si="87"/>
        <v>0</v>
      </c>
      <c r="M1102" s="26"/>
    </row>
    <row r="1103" spans="1:13" s="8" customFormat="1" ht="18" x14ac:dyDescent="0.15">
      <c r="A1103" s="140"/>
      <c r="B1103" s="140"/>
      <c r="C1103" s="115" t="s">
        <v>1096</v>
      </c>
      <c r="D1103" s="116" t="s">
        <v>1243</v>
      </c>
      <c r="E1103" s="55">
        <v>73.55</v>
      </c>
      <c r="F1103" s="54" t="s">
        <v>48</v>
      </c>
      <c r="G1103" s="55">
        <v>0</v>
      </c>
      <c r="H1103" s="55">
        <v>0</v>
      </c>
      <c r="I1103" s="55">
        <f t="shared" si="84"/>
        <v>0</v>
      </c>
      <c r="J1103" s="55">
        <f t="shared" si="85"/>
        <v>0</v>
      </c>
      <c r="K1103" s="55">
        <f t="shared" si="86"/>
        <v>0</v>
      </c>
      <c r="L1103" s="60">
        <f t="shared" si="87"/>
        <v>0</v>
      </c>
      <c r="M1103" s="26"/>
    </row>
    <row r="1104" spans="1:13" s="114" customFormat="1" ht="9" x14ac:dyDescent="0.15">
      <c r="A1104" s="145"/>
      <c r="B1104" s="145"/>
      <c r="C1104" s="67"/>
      <c r="D1104" s="82" t="s">
        <v>13</v>
      </c>
      <c r="E1104" s="55"/>
      <c r="F1104" s="54" t="s">
        <v>61</v>
      </c>
      <c r="G1104" s="55"/>
      <c r="H1104" s="55"/>
      <c r="I1104" s="55"/>
      <c r="J1104" s="64">
        <f>SUM(J1095:J1103)</f>
        <v>0</v>
      </c>
      <c r="K1104" s="64">
        <f>SUM(K1095:K1103)</f>
        <v>0</v>
      </c>
      <c r="L1104" s="83">
        <f>J1104+K1104</f>
        <v>0</v>
      </c>
      <c r="M1104" s="113"/>
    </row>
    <row r="1105" spans="1:13" s="114" customFormat="1" ht="9" x14ac:dyDescent="0.15">
      <c r="A1105" s="145"/>
      <c r="B1105" s="145"/>
      <c r="C1105" s="150"/>
      <c r="D1105" s="30" t="s">
        <v>61</v>
      </c>
      <c r="E1105" s="65"/>
      <c r="F1105" s="65" t="s">
        <v>61</v>
      </c>
      <c r="G1105" s="65"/>
      <c r="H1105" s="65"/>
      <c r="I1105" s="65"/>
      <c r="J1105" s="65"/>
      <c r="K1105" s="65"/>
      <c r="L1105" s="66"/>
      <c r="M1105" s="113"/>
    </row>
    <row r="1106" spans="1:13" s="8" customFormat="1" ht="9" x14ac:dyDescent="0.15">
      <c r="A1106" s="140"/>
      <c r="B1106" s="140"/>
      <c r="C1106" s="151" t="s">
        <v>80</v>
      </c>
      <c r="D1106" s="73" t="s">
        <v>1244</v>
      </c>
      <c r="E1106" s="55"/>
      <c r="F1106" s="54"/>
      <c r="G1106" s="55"/>
      <c r="H1106" s="55"/>
      <c r="I1106" s="55"/>
      <c r="J1106" s="55"/>
      <c r="K1106" s="55"/>
      <c r="L1106" s="60"/>
      <c r="M1106" s="26"/>
    </row>
    <row r="1107" spans="1:13" s="8" customFormat="1" ht="9" x14ac:dyDescent="0.15">
      <c r="A1107" s="140"/>
      <c r="B1107" s="140"/>
      <c r="C1107" s="68" t="s">
        <v>99</v>
      </c>
      <c r="D1107" s="161" t="s">
        <v>1245</v>
      </c>
      <c r="E1107" s="55"/>
      <c r="F1107" s="54"/>
      <c r="G1107" s="55"/>
      <c r="H1107" s="55"/>
      <c r="I1107" s="55"/>
      <c r="J1107" s="55"/>
      <c r="K1107" s="55"/>
      <c r="L1107" s="60"/>
      <c r="M1107" s="26"/>
    </row>
    <row r="1108" spans="1:13" s="8" customFormat="1" ht="9" x14ac:dyDescent="0.15">
      <c r="A1108" s="140"/>
      <c r="B1108" s="140"/>
      <c r="C1108" s="115" t="s">
        <v>100</v>
      </c>
      <c r="D1108" s="116" t="s">
        <v>1246</v>
      </c>
      <c r="E1108" s="55">
        <v>2206</v>
      </c>
      <c r="F1108" s="54" t="s">
        <v>48</v>
      </c>
      <c r="G1108" s="55">
        <v>0</v>
      </c>
      <c r="H1108" s="55">
        <v>0</v>
      </c>
      <c r="I1108" s="55">
        <f t="shared" ref="I1108:I1127" si="88">G1108+H1108</f>
        <v>0</v>
      </c>
      <c r="J1108" s="55">
        <f t="shared" ref="J1108:J1127" si="89">TRUNC(E1108*G1108,2)</f>
        <v>0</v>
      </c>
      <c r="K1108" s="55">
        <f t="shared" ref="K1108:K1127" si="90">TRUNC(E1108*H1108,2)</f>
        <v>0</v>
      </c>
      <c r="L1108" s="60">
        <f t="shared" ref="L1108:L1127" si="91">TRUNC(J1108+K1108,2)</f>
        <v>0</v>
      </c>
      <c r="M1108" s="21"/>
    </row>
    <row r="1109" spans="1:13" s="8" customFormat="1" ht="27" x14ac:dyDescent="0.15">
      <c r="A1109" s="140"/>
      <c r="B1109" s="140"/>
      <c r="C1109" s="115" t="s">
        <v>1097</v>
      </c>
      <c r="D1109" s="116" t="s">
        <v>1247</v>
      </c>
      <c r="E1109" s="55">
        <v>2867.8</v>
      </c>
      <c r="F1109" s="54" t="s">
        <v>48</v>
      </c>
      <c r="G1109" s="55">
        <v>0</v>
      </c>
      <c r="H1109" s="55">
        <v>0</v>
      </c>
      <c r="I1109" s="55">
        <f t="shared" si="88"/>
        <v>0</v>
      </c>
      <c r="J1109" s="55">
        <f t="shared" si="89"/>
        <v>0</v>
      </c>
      <c r="K1109" s="55">
        <f t="shared" si="90"/>
        <v>0</v>
      </c>
      <c r="L1109" s="60">
        <f t="shared" si="91"/>
        <v>0</v>
      </c>
      <c r="M1109" s="21"/>
    </row>
    <row r="1110" spans="1:13" s="71" customFormat="1" ht="18" x14ac:dyDescent="0.15">
      <c r="A1110" s="140"/>
      <c r="B1110" s="140"/>
      <c r="C1110" s="115" t="s">
        <v>1098</v>
      </c>
      <c r="D1110" s="116" t="s">
        <v>1248</v>
      </c>
      <c r="E1110" s="55">
        <v>57200</v>
      </c>
      <c r="F1110" s="54" t="s">
        <v>1277</v>
      </c>
      <c r="G1110" s="55">
        <v>0</v>
      </c>
      <c r="H1110" s="55">
        <v>0</v>
      </c>
      <c r="I1110" s="55">
        <f t="shared" si="88"/>
        <v>0</v>
      </c>
      <c r="J1110" s="55">
        <f t="shared" si="89"/>
        <v>0</v>
      </c>
      <c r="K1110" s="55">
        <f t="shared" si="90"/>
        <v>0</v>
      </c>
      <c r="L1110" s="60">
        <f t="shared" si="91"/>
        <v>0</v>
      </c>
      <c r="M1110" s="22"/>
    </row>
    <row r="1111" spans="1:13" s="8" customFormat="1" ht="27" x14ac:dyDescent="0.15">
      <c r="A1111" s="140"/>
      <c r="B1111" s="140"/>
      <c r="C1111" s="115" t="s">
        <v>1099</v>
      </c>
      <c r="D1111" s="116" t="s">
        <v>1249</v>
      </c>
      <c r="E1111" s="55">
        <v>551.5</v>
      </c>
      <c r="F1111" s="54" t="s">
        <v>48</v>
      </c>
      <c r="G1111" s="55">
        <v>0</v>
      </c>
      <c r="H1111" s="55">
        <v>0</v>
      </c>
      <c r="I1111" s="55">
        <f t="shared" si="88"/>
        <v>0</v>
      </c>
      <c r="J1111" s="55">
        <f t="shared" si="89"/>
        <v>0</v>
      </c>
      <c r="K1111" s="55">
        <f t="shared" si="90"/>
        <v>0</v>
      </c>
      <c r="L1111" s="60">
        <f t="shared" si="91"/>
        <v>0</v>
      </c>
      <c r="M1111" s="21"/>
    </row>
    <row r="1112" spans="1:13" s="71" customFormat="1" ht="45" x14ac:dyDescent="0.15">
      <c r="A1112" s="140"/>
      <c r="B1112" s="140"/>
      <c r="C1112" s="115" t="s">
        <v>1100</v>
      </c>
      <c r="D1112" s="116" t="s">
        <v>1250</v>
      </c>
      <c r="E1112" s="55">
        <v>1378.75</v>
      </c>
      <c r="F1112" s="54" t="s">
        <v>48</v>
      </c>
      <c r="G1112" s="55">
        <v>0</v>
      </c>
      <c r="H1112" s="55">
        <v>0</v>
      </c>
      <c r="I1112" s="55">
        <f t="shared" si="88"/>
        <v>0</v>
      </c>
      <c r="J1112" s="55">
        <f t="shared" si="89"/>
        <v>0</v>
      </c>
      <c r="K1112" s="55">
        <f t="shared" si="90"/>
        <v>0</v>
      </c>
      <c r="L1112" s="60">
        <f t="shared" si="91"/>
        <v>0</v>
      </c>
      <c r="M1112" s="22"/>
    </row>
    <row r="1113" spans="1:13" s="8" customFormat="1" ht="27" x14ac:dyDescent="0.15">
      <c r="A1113" s="140"/>
      <c r="B1113" s="140"/>
      <c r="C1113" s="115" t="s">
        <v>1101</v>
      </c>
      <c r="D1113" s="116" t="s">
        <v>1251</v>
      </c>
      <c r="E1113" s="55">
        <v>275.75</v>
      </c>
      <c r="F1113" s="54" t="s">
        <v>48</v>
      </c>
      <c r="G1113" s="55">
        <v>0</v>
      </c>
      <c r="H1113" s="55">
        <v>0</v>
      </c>
      <c r="I1113" s="55">
        <f t="shared" si="88"/>
        <v>0</v>
      </c>
      <c r="J1113" s="55">
        <f t="shared" si="89"/>
        <v>0</v>
      </c>
      <c r="K1113" s="55">
        <f t="shared" si="90"/>
        <v>0</v>
      </c>
      <c r="L1113" s="60">
        <f t="shared" si="91"/>
        <v>0</v>
      </c>
      <c r="M1113" s="22"/>
    </row>
    <row r="1114" spans="1:13" s="8" customFormat="1" ht="27" x14ac:dyDescent="0.15">
      <c r="A1114" s="140"/>
      <c r="B1114" s="140"/>
      <c r="C1114" s="115" t="s">
        <v>1102</v>
      </c>
      <c r="D1114" s="116" t="s">
        <v>1252</v>
      </c>
      <c r="E1114" s="55">
        <v>313.82</v>
      </c>
      <c r="F1114" s="54" t="s">
        <v>48</v>
      </c>
      <c r="G1114" s="55">
        <v>0</v>
      </c>
      <c r="H1114" s="55">
        <v>0</v>
      </c>
      <c r="I1114" s="55">
        <f t="shared" si="88"/>
        <v>0</v>
      </c>
      <c r="J1114" s="55">
        <f t="shared" si="89"/>
        <v>0</v>
      </c>
      <c r="K1114" s="55">
        <f t="shared" si="90"/>
        <v>0</v>
      </c>
      <c r="L1114" s="60">
        <f t="shared" si="91"/>
        <v>0</v>
      </c>
      <c r="M1114" s="22"/>
    </row>
    <row r="1115" spans="1:13" s="8" customFormat="1" ht="27" x14ac:dyDescent="0.15">
      <c r="A1115" s="140"/>
      <c r="B1115" s="140"/>
      <c r="C1115" s="115" t="s">
        <v>1103</v>
      </c>
      <c r="D1115" s="116" t="s">
        <v>1253</v>
      </c>
      <c r="E1115" s="55">
        <v>275.75</v>
      </c>
      <c r="F1115" s="54" t="s">
        <v>48</v>
      </c>
      <c r="G1115" s="55">
        <v>0</v>
      </c>
      <c r="H1115" s="55">
        <v>0</v>
      </c>
      <c r="I1115" s="55">
        <f t="shared" si="88"/>
        <v>0</v>
      </c>
      <c r="J1115" s="55">
        <f t="shared" si="89"/>
        <v>0</v>
      </c>
      <c r="K1115" s="55">
        <f t="shared" si="90"/>
        <v>0</v>
      </c>
      <c r="L1115" s="60">
        <f t="shared" si="91"/>
        <v>0</v>
      </c>
      <c r="M1115" s="22"/>
    </row>
    <row r="1116" spans="1:13" s="8" customFormat="1" ht="9" x14ac:dyDescent="0.15">
      <c r="A1116" s="140"/>
      <c r="B1116" s="140"/>
      <c r="C1116" s="68" t="s">
        <v>1104</v>
      </c>
      <c r="D1116" s="161" t="s">
        <v>122</v>
      </c>
      <c r="E1116" s="55"/>
      <c r="F1116" s="54"/>
      <c r="G1116" s="55"/>
      <c r="H1116" s="55"/>
      <c r="I1116" s="55"/>
      <c r="J1116" s="55"/>
      <c r="K1116" s="55"/>
      <c r="L1116" s="60"/>
      <c r="M1116" s="22"/>
    </row>
    <row r="1117" spans="1:13" s="8" customFormat="1" ht="9" x14ac:dyDescent="0.15">
      <c r="A1117" s="140"/>
      <c r="B1117" s="140"/>
      <c r="C1117" s="68" t="s">
        <v>1105</v>
      </c>
      <c r="D1117" s="161" t="s">
        <v>1254</v>
      </c>
      <c r="E1117" s="55"/>
      <c r="F1117" s="54"/>
      <c r="G1117" s="55"/>
      <c r="H1117" s="55"/>
      <c r="I1117" s="55"/>
      <c r="J1117" s="55"/>
      <c r="K1117" s="55"/>
      <c r="L1117" s="60"/>
      <c r="M1117" s="22"/>
    </row>
    <row r="1118" spans="1:13" s="8" customFormat="1" ht="27" x14ac:dyDescent="0.15">
      <c r="A1118" s="140"/>
      <c r="B1118" s="140"/>
      <c r="C1118" s="115" t="s">
        <v>1106</v>
      </c>
      <c r="D1118" s="116" t="s">
        <v>1255</v>
      </c>
      <c r="E1118" s="55">
        <v>5790.75</v>
      </c>
      <c r="F1118" s="54" t="s">
        <v>11</v>
      </c>
      <c r="G1118" s="55">
        <v>0</v>
      </c>
      <c r="H1118" s="55">
        <v>0</v>
      </c>
      <c r="I1118" s="55">
        <f t="shared" si="88"/>
        <v>0</v>
      </c>
      <c r="J1118" s="55">
        <f t="shared" si="89"/>
        <v>0</v>
      </c>
      <c r="K1118" s="55">
        <f t="shared" si="90"/>
        <v>0</v>
      </c>
      <c r="L1118" s="60">
        <f t="shared" si="91"/>
        <v>0</v>
      </c>
      <c r="M1118" s="22"/>
    </row>
    <row r="1119" spans="1:13" s="8" customFormat="1" ht="18" x14ac:dyDescent="0.15">
      <c r="A1119" s="140"/>
      <c r="B1119" s="140"/>
      <c r="C1119" s="115" t="s">
        <v>1107</v>
      </c>
      <c r="D1119" s="116" t="s">
        <v>1256</v>
      </c>
      <c r="E1119" s="55">
        <v>1197</v>
      </c>
      <c r="F1119" s="54" t="s">
        <v>12</v>
      </c>
      <c r="G1119" s="55">
        <v>0</v>
      </c>
      <c r="H1119" s="55">
        <v>0</v>
      </c>
      <c r="I1119" s="55">
        <f t="shared" si="88"/>
        <v>0</v>
      </c>
      <c r="J1119" s="55">
        <f t="shared" si="89"/>
        <v>0</v>
      </c>
      <c r="K1119" s="55">
        <f t="shared" si="90"/>
        <v>0</v>
      </c>
      <c r="L1119" s="60">
        <f t="shared" si="91"/>
        <v>0</v>
      </c>
      <c r="M1119" s="21"/>
    </row>
    <row r="1120" spans="1:13" s="8" customFormat="1" ht="9" x14ac:dyDescent="0.15">
      <c r="A1120" s="140"/>
      <c r="B1120" s="140"/>
      <c r="C1120" s="115" t="s">
        <v>1108</v>
      </c>
      <c r="D1120" s="116" t="s">
        <v>62</v>
      </c>
      <c r="E1120" s="55">
        <v>6</v>
      </c>
      <c r="F1120" s="54" t="s">
        <v>53</v>
      </c>
      <c r="G1120" s="55">
        <v>0</v>
      </c>
      <c r="H1120" s="55">
        <v>0</v>
      </c>
      <c r="I1120" s="55">
        <f t="shared" si="88"/>
        <v>0</v>
      </c>
      <c r="J1120" s="55">
        <f t="shared" si="89"/>
        <v>0</v>
      </c>
      <c r="K1120" s="55">
        <f t="shared" si="90"/>
        <v>0</v>
      </c>
      <c r="L1120" s="60">
        <f t="shared" si="91"/>
        <v>0</v>
      </c>
      <c r="M1120" s="21"/>
    </row>
    <row r="1121" spans="1:13" s="71" customFormat="1" ht="9" x14ac:dyDescent="0.15">
      <c r="A1121" s="140"/>
      <c r="B1121" s="140"/>
      <c r="C1121" s="68" t="s">
        <v>1109</v>
      </c>
      <c r="D1121" s="161" t="s">
        <v>1257</v>
      </c>
      <c r="E1121" s="55"/>
      <c r="F1121" s="54"/>
      <c r="G1121" s="55"/>
      <c r="H1121" s="55"/>
      <c r="I1121" s="55"/>
      <c r="J1121" s="55"/>
      <c r="K1121" s="55"/>
      <c r="L1121" s="60"/>
      <c r="M1121" s="22"/>
    </row>
    <row r="1122" spans="1:13" s="8" customFormat="1" ht="27" x14ac:dyDescent="0.15">
      <c r="A1122" s="140"/>
      <c r="B1122" s="140"/>
      <c r="C1122" s="115" t="s">
        <v>1110</v>
      </c>
      <c r="D1122" s="116" t="s">
        <v>1258</v>
      </c>
      <c r="E1122" s="55">
        <v>165</v>
      </c>
      <c r="F1122" s="54" t="s">
        <v>11</v>
      </c>
      <c r="G1122" s="55">
        <v>0</v>
      </c>
      <c r="H1122" s="55">
        <v>0</v>
      </c>
      <c r="I1122" s="55">
        <f t="shared" si="88"/>
        <v>0</v>
      </c>
      <c r="J1122" s="55">
        <f t="shared" si="89"/>
        <v>0</v>
      </c>
      <c r="K1122" s="55">
        <f t="shared" si="90"/>
        <v>0</v>
      </c>
      <c r="L1122" s="60">
        <f t="shared" si="91"/>
        <v>0</v>
      </c>
      <c r="M1122" s="26"/>
    </row>
    <row r="1123" spans="1:13" s="8" customFormat="1" ht="18" x14ac:dyDescent="0.15">
      <c r="A1123" s="140"/>
      <c r="B1123" s="140"/>
      <c r="C1123" s="115" t="s">
        <v>1111</v>
      </c>
      <c r="D1123" s="116" t="s">
        <v>1259</v>
      </c>
      <c r="E1123" s="55">
        <v>55</v>
      </c>
      <c r="F1123" s="54" t="s">
        <v>12</v>
      </c>
      <c r="G1123" s="55">
        <v>0</v>
      </c>
      <c r="H1123" s="55">
        <v>0</v>
      </c>
      <c r="I1123" s="55">
        <f t="shared" si="88"/>
        <v>0</v>
      </c>
      <c r="J1123" s="55">
        <f t="shared" si="89"/>
        <v>0</v>
      </c>
      <c r="K1123" s="55">
        <f t="shared" si="90"/>
        <v>0</v>
      </c>
      <c r="L1123" s="60">
        <f t="shared" si="91"/>
        <v>0</v>
      </c>
      <c r="M1123" s="26"/>
    </row>
    <row r="1124" spans="1:13" s="8" customFormat="1" ht="9" x14ac:dyDescent="0.15">
      <c r="A1124" s="140"/>
      <c r="B1124" s="140"/>
      <c r="C1124" s="68" t="s">
        <v>1112</v>
      </c>
      <c r="D1124" s="161" t="s">
        <v>1260</v>
      </c>
      <c r="E1124" s="55"/>
      <c r="F1124" s="54"/>
      <c r="G1124" s="55"/>
      <c r="H1124" s="55"/>
      <c r="I1124" s="55"/>
      <c r="J1124" s="55"/>
      <c r="K1124" s="55"/>
      <c r="L1124" s="60"/>
      <c r="M1124" s="26"/>
    </row>
    <row r="1125" spans="1:13" s="8" customFormat="1" ht="9" x14ac:dyDescent="0.15">
      <c r="A1125" s="140"/>
      <c r="B1125" s="140"/>
      <c r="C1125" s="115" t="s">
        <v>1113</v>
      </c>
      <c r="D1125" s="116" t="s">
        <v>123</v>
      </c>
      <c r="E1125" s="55">
        <v>1252</v>
      </c>
      <c r="F1125" s="54" t="s">
        <v>12</v>
      </c>
      <c r="G1125" s="55">
        <v>0</v>
      </c>
      <c r="H1125" s="55">
        <v>0</v>
      </c>
      <c r="I1125" s="55">
        <f t="shared" si="88"/>
        <v>0</v>
      </c>
      <c r="J1125" s="55">
        <f t="shared" si="89"/>
        <v>0</v>
      </c>
      <c r="K1125" s="55">
        <f t="shared" si="90"/>
        <v>0</v>
      </c>
      <c r="L1125" s="60">
        <f t="shared" si="91"/>
        <v>0</v>
      </c>
      <c r="M1125" s="21"/>
    </row>
    <row r="1126" spans="1:13" s="71" customFormat="1" ht="36" x14ac:dyDescent="0.15">
      <c r="A1126" s="140"/>
      <c r="B1126" s="140"/>
      <c r="C1126" s="115" t="s">
        <v>1114</v>
      </c>
      <c r="D1126" s="116" t="s">
        <v>1261</v>
      </c>
      <c r="E1126" s="55">
        <v>242</v>
      </c>
      <c r="F1126" s="54" t="s">
        <v>12</v>
      </c>
      <c r="G1126" s="55">
        <v>0</v>
      </c>
      <c r="H1126" s="55">
        <v>0</v>
      </c>
      <c r="I1126" s="55">
        <f t="shared" si="88"/>
        <v>0</v>
      </c>
      <c r="J1126" s="55">
        <f t="shared" si="89"/>
        <v>0</v>
      </c>
      <c r="K1126" s="55">
        <f t="shared" si="90"/>
        <v>0</v>
      </c>
      <c r="L1126" s="60">
        <f t="shared" si="91"/>
        <v>0</v>
      </c>
      <c r="M1126" s="22"/>
    </row>
    <row r="1127" spans="1:13" s="114" customFormat="1" ht="27" x14ac:dyDescent="0.15">
      <c r="A1127" s="145"/>
      <c r="B1127" s="145"/>
      <c r="C1127" s="115" t="s">
        <v>1115</v>
      </c>
      <c r="D1127" s="116" t="s">
        <v>1262</v>
      </c>
      <c r="E1127" s="55">
        <v>16</v>
      </c>
      <c r="F1127" s="54" t="s">
        <v>11</v>
      </c>
      <c r="G1127" s="55">
        <v>0</v>
      </c>
      <c r="H1127" s="55">
        <v>0</v>
      </c>
      <c r="I1127" s="55">
        <f t="shared" si="88"/>
        <v>0</v>
      </c>
      <c r="J1127" s="55">
        <f t="shared" si="89"/>
        <v>0</v>
      </c>
      <c r="K1127" s="55">
        <f t="shared" si="90"/>
        <v>0</v>
      </c>
      <c r="L1127" s="60">
        <f t="shared" si="91"/>
        <v>0</v>
      </c>
      <c r="M1127" s="113"/>
    </row>
    <row r="1128" spans="1:13" s="114" customFormat="1" ht="9" x14ac:dyDescent="0.15">
      <c r="A1128" s="145"/>
      <c r="B1128" s="145"/>
      <c r="C1128" s="67"/>
      <c r="D1128" s="82" t="s">
        <v>13</v>
      </c>
      <c r="E1128" s="55"/>
      <c r="F1128" s="54" t="s">
        <v>61</v>
      </c>
      <c r="G1128" s="55"/>
      <c r="H1128" s="55"/>
      <c r="I1128" s="55"/>
      <c r="J1128" s="64">
        <f>SUM(J1108:J1127)</f>
        <v>0</v>
      </c>
      <c r="K1128" s="64">
        <f>SUM(K1108:K1127)</f>
        <v>0</v>
      </c>
      <c r="L1128" s="83">
        <f>J1128+K1128</f>
        <v>0</v>
      </c>
      <c r="M1128" s="113"/>
    </row>
    <row r="1129" spans="1:13" s="114" customFormat="1" ht="9" x14ac:dyDescent="0.15">
      <c r="A1129" s="145"/>
      <c r="B1129" s="145"/>
      <c r="C1129" s="150"/>
      <c r="D1129" s="30" t="s">
        <v>61</v>
      </c>
      <c r="E1129" s="65"/>
      <c r="F1129" s="65" t="s">
        <v>61</v>
      </c>
      <c r="G1129" s="65"/>
      <c r="H1129" s="65"/>
      <c r="I1129" s="65"/>
      <c r="J1129" s="65"/>
      <c r="K1129" s="65"/>
      <c r="L1129" s="66"/>
      <c r="M1129" s="113"/>
    </row>
    <row r="1130" spans="1:13" s="8" customFormat="1" ht="9" x14ac:dyDescent="0.15">
      <c r="A1130" s="140"/>
      <c r="B1130" s="140"/>
      <c r="C1130" s="162"/>
      <c r="D1130" s="163" t="s">
        <v>1282</v>
      </c>
      <c r="E1130" s="84"/>
      <c r="F1130" s="85"/>
      <c r="G1130" s="84"/>
      <c r="H1130" s="84"/>
      <c r="I1130" s="84"/>
      <c r="J1130" s="86">
        <f>J1050+J1059+J1064+J1091+J1104+J1128</f>
        <v>0</v>
      </c>
      <c r="K1130" s="86">
        <f>K1050+K1059+K1064+K1091+K1104+K1128</f>
        <v>0</v>
      </c>
      <c r="L1130" s="87">
        <f>J1130+K1130</f>
        <v>0</v>
      </c>
      <c r="M1130" s="21"/>
    </row>
    <row r="1131" spans="1:13" s="8" customFormat="1" ht="9.75" thickBot="1" x14ac:dyDescent="0.2">
      <c r="A1131" s="142"/>
      <c r="B1131" s="142"/>
      <c r="C1131" s="152"/>
      <c r="D1131" s="108"/>
      <c r="E1131" s="109"/>
      <c r="F1131" s="110"/>
      <c r="G1131" s="111"/>
      <c r="H1131" s="109"/>
      <c r="I1131" s="109"/>
      <c r="J1131" s="109"/>
      <c r="K1131" s="109"/>
      <c r="L1131" s="112"/>
      <c r="M1131" s="26"/>
    </row>
    <row r="1132" spans="1:13" s="2" customFormat="1" ht="27" customHeight="1" x14ac:dyDescent="0.25">
      <c r="A1132" s="139"/>
      <c r="B1132" s="139"/>
      <c r="C1132" s="153"/>
      <c r="D1132" s="406" t="s">
        <v>1286</v>
      </c>
      <c r="E1132" s="407"/>
      <c r="F1132" s="407"/>
      <c r="G1132" s="407"/>
      <c r="H1132" s="407"/>
      <c r="I1132" s="407"/>
      <c r="J1132" s="407"/>
      <c r="K1132" s="407"/>
      <c r="L1132" s="408"/>
      <c r="M1132" s="27"/>
    </row>
    <row r="1133" spans="1:13" s="1" customFormat="1" ht="9" x14ac:dyDescent="0.15">
      <c r="A1133" s="139"/>
      <c r="B1133" s="139"/>
      <c r="C1133" s="154"/>
      <c r="D1133" s="4"/>
      <c r="E1133" s="33"/>
      <c r="F1133" s="46"/>
      <c r="G1133" s="35"/>
      <c r="H1133" s="35"/>
      <c r="I1133" s="20"/>
      <c r="J1133" s="36"/>
      <c r="K1133" s="35"/>
      <c r="L1133" s="38"/>
      <c r="M1133" s="27"/>
    </row>
    <row r="1134" spans="1:13" s="1" customFormat="1" ht="9" x14ac:dyDescent="0.15">
      <c r="A1134" s="146"/>
      <c r="B1134" s="146"/>
      <c r="C1134" s="154"/>
      <c r="D1134" s="4" t="s">
        <v>1263</v>
      </c>
      <c r="E1134" s="33"/>
      <c r="F1134" s="46"/>
      <c r="G1134" s="35"/>
      <c r="H1134" s="35"/>
      <c r="I1134" s="20"/>
      <c r="J1134" s="36">
        <f>J61+J1038+J1130</f>
        <v>0</v>
      </c>
      <c r="K1134" s="20"/>
      <c r="L1134" s="38"/>
      <c r="M1134" s="27"/>
    </row>
    <row r="1135" spans="1:13" s="2" customFormat="1" ht="9" x14ac:dyDescent="0.15">
      <c r="A1135" s="146"/>
      <c r="B1135" s="146"/>
      <c r="C1135" s="154"/>
      <c r="D1135" s="4" t="s">
        <v>1264</v>
      </c>
      <c r="E1135" s="33"/>
      <c r="F1135" s="46"/>
      <c r="G1135" s="35"/>
      <c r="H1135" s="35"/>
      <c r="I1135" s="20"/>
      <c r="J1135" s="35"/>
      <c r="K1135" s="36">
        <f>K61+K1038+K1130</f>
        <v>0</v>
      </c>
      <c r="L1135" s="38"/>
      <c r="M1135" s="27"/>
    </row>
    <row r="1136" spans="1:13" s="1" customFormat="1" ht="9" x14ac:dyDescent="0.15">
      <c r="A1136" s="139"/>
      <c r="B1136" s="139"/>
      <c r="C1136" s="154"/>
      <c r="D1136" s="4"/>
      <c r="E1136" s="33"/>
      <c r="F1136" s="46"/>
      <c r="G1136" s="35"/>
      <c r="H1136" s="35"/>
      <c r="I1136" s="20"/>
      <c r="J1136" s="36"/>
      <c r="K1136" s="35"/>
      <c r="L1136" s="38"/>
      <c r="M1136" s="27"/>
    </row>
    <row r="1137" spans="1:13" s="1" customFormat="1" ht="12" x14ac:dyDescent="0.15">
      <c r="A1137" s="146"/>
      <c r="B1137" s="146"/>
      <c r="C1137" s="155"/>
      <c r="D1137" s="5" t="s">
        <v>1283</v>
      </c>
      <c r="E1137" s="34"/>
      <c r="F1137" s="47"/>
      <c r="G1137" s="42"/>
      <c r="H1137" s="42"/>
      <c r="I1137" s="43"/>
      <c r="J1137" s="42"/>
      <c r="K1137" s="164">
        <f>J1134+K1135</f>
        <v>0</v>
      </c>
      <c r="L1137" s="44"/>
      <c r="M1137" s="27"/>
    </row>
    <row r="1138" spans="1:13" s="8" customFormat="1" ht="9" x14ac:dyDescent="0.15">
      <c r="A1138" s="140"/>
      <c r="B1138" s="140"/>
      <c r="C1138" s="115"/>
      <c r="D1138" s="116"/>
      <c r="E1138" s="55"/>
      <c r="F1138" s="54"/>
      <c r="G1138" s="55"/>
      <c r="H1138" s="55"/>
      <c r="I1138" s="55"/>
      <c r="J1138" s="55"/>
      <c r="K1138" s="55"/>
      <c r="L1138" s="60"/>
      <c r="M1138" s="21"/>
    </row>
    <row r="1139" spans="1:13" s="1" customFormat="1" ht="9" x14ac:dyDescent="0.15">
      <c r="A1139" s="146"/>
      <c r="B1139" s="146"/>
      <c r="C1139" s="154"/>
      <c r="D1139" s="4" t="s">
        <v>17</v>
      </c>
      <c r="E1139" s="33"/>
      <c r="F1139" s="46"/>
      <c r="G1139" s="35"/>
      <c r="H1139" s="35"/>
      <c r="I1139" s="20"/>
      <c r="J1139" s="36"/>
      <c r="K1139" s="35"/>
      <c r="L1139" s="38"/>
      <c r="M1139" s="27"/>
    </row>
    <row r="1140" spans="1:13" s="1" customFormat="1" ht="9" x14ac:dyDescent="0.15">
      <c r="A1140" s="146"/>
      <c r="B1140" s="146"/>
      <c r="C1140" s="154"/>
      <c r="D1140" s="4" t="s">
        <v>18</v>
      </c>
      <c r="E1140" s="33"/>
      <c r="F1140" s="46"/>
      <c r="G1140" s="35"/>
      <c r="H1140" s="35"/>
      <c r="I1140" s="20"/>
      <c r="J1140" s="36"/>
      <c r="K1140" s="35"/>
      <c r="L1140" s="38"/>
      <c r="M1140" s="27"/>
    </row>
    <row r="1141" spans="1:13" s="1" customFormat="1" ht="9" x14ac:dyDescent="0.15">
      <c r="A1141" s="146"/>
      <c r="B1141" s="146"/>
      <c r="C1141" s="154"/>
      <c r="D1141" s="10" t="s">
        <v>19</v>
      </c>
      <c r="E1141" s="88">
        <v>0</v>
      </c>
      <c r="F1141" s="11"/>
      <c r="G1141" s="13"/>
      <c r="H1141" s="13"/>
      <c r="I1141" s="12"/>
      <c r="J1141" s="13"/>
      <c r="K1141" s="13"/>
      <c r="L1141" s="38"/>
      <c r="M1141" s="21"/>
    </row>
    <row r="1142" spans="1:13" s="1" customFormat="1" ht="9" x14ac:dyDescent="0.15">
      <c r="A1142" s="146"/>
      <c r="B1142" s="146"/>
      <c r="C1142" s="154"/>
      <c r="D1142" s="10" t="s">
        <v>20</v>
      </c>
      <c r="E1142" s="88">
        <v>0</v>
      </c>
      <c r="F1142" s="11"/>
      <c r="G1142" s="53" t="s">
        <v>33</v>
      </c>
      <c r="H1142" s="13"/>
      <c r="I1142" s="12"/>
      <c r="J1142" s="13"/>
      <c r="K1142" s="13"/>
      <c r="L1142" s="38"/>
      <c r="M1142" s="21"/>
    </row>
    <row r="1143" spans="1:13" s="1" customFormat="1" ht="9" x14ac:dyDescent="0.15">
      <c r="A1143" s="146"/>
      <c r="B1143" s="146"/>
      <c r="C1143" s="154"/>
      <c r="D1143" s="10" t="s">
        <v>40</v>
      </c>
      <c r="E1143" s="88">
        <v>0</v>
      </c>
      <c r="F1143" s="11"/>
      <c r="G1143" s="53" t="s">
        <v>34</v>
      </c>
      <c r="H1143" s="13"/>
      <c r="I1143" s="12"/>
      <c r="J1143" s="13"/>
      <c r="K1143" s="13"/>
      <c r="L1143" s="38"/>
      <c r="M1143" s="21"/>
    </row>
    <row r="1144" spans="1:13" s="1" customFormat="1" ht="9" x14ac:dyDescent="0.15">
      <c r="A1144" s="146"/>
      <c r="B1144" s="146"/>
      <c r="C1144" s="154"/>
      <c r="D1144" s="10" t="s">
        <v>21</v>
      </c>
      <c r="E1144" s="88">
        <v>0</v>
      </c>
      <c r="F1144" s="11"/>
      <c r="G1144" s="411"/>
      <c r="H1144" s="412"/>
      <c r="I1144" s="412"/>
      <c r="J1144" s="412"/>
      <c r="K1144" s="413"/>
      <c r="L1144" s="38"/>
      <c r="M1144" s="21"/>
    </row>
    <row r="1145" spans="1:13" s="1" customFormat="1" ht="9" x14ac:dyDescent="0.15">
      <c r="A1145" s="146"/>
      <c r="B1145" s="146"/>
      <c r="C1145" s="154"/>
      <c r="D1145" s="10" t="s">
        <v>22</v>
      </c>
      <c r="E1145" s="88">
        <v>0</v>
      </c>
      <c r="F1145" s="11"/>
      <c r="G1145" s="414"/>
      <c r="H1145" s="415"/>
      <c r="I1145" s="415"/>
      <c r="J1145" s="415"/>
      <c r="K1145" s="416"/>
      <c r="L1145" s="38"/>
      <c r="M1145" s="21"/>
    </row>
    <row r="1146" spans="1:13" s="1" customFormat="1" ht="9" x14ac:dyDescent="0.15">
      <c r="A1146" s="146"/>
      <c r="B1146" s="146"/>
      <c r="C1146" s="154"/>
      <c r="D1146" s="10" t="s">
        <v>23</v>
      </c>
      <c r="E1146" s="12">
        <f>SUM(E1147:E1150)</f>
        <v>3.65</v>
      </c>
      <c r="F1146" s="11"/>
      <c r="G1146" s="13"/>
      <c r="H1146" s="13"/>
      <c r="I1146" s="12"/>
      <c r="J1146" s="13"/>
      <c r="K1146" s="13"/>
      <c r="L1146" s="38"/>
      <c r="M1146" s="21"/>
    </row>
    <row r="1147" spans="1:13" s="1" customFormat="1" ht="9" x14ac:dyDescent="0.15">
      <c r="A1147" s="146"/>
      <c r="B1147" s="146"/>
      <c r="C1147" s="154"/>
      <c r="D1147" s="14" t="s">
        <v>24</v>
      </c>
      <c r="E1147" s="50">
        <v>3</v>
      </c>
      <c r="F1147" s="11"/>
      <c r="G1147" s="13"/>
      <c r="H1147" s="13"/>
      <c r="I1147" s="12"/>
      <c r="J1147" s="13"/>
      <c r="K1147" s="13"/>
      <c r="L1147" s="38"/>
      <c r="M1147" s="21"/>
    </row>
    <row r="1148" spans="1:13" s="1" customFormat="1" ht="9" x14ac:dyDescent="0.15">
      <c r="A1148" s="146"/>
      <c r="B1148" s="146"/>
      <c r="C1148" s="154"/>
      <c r="D1148" s="14" t="s">
        <v>25</v>
      </c>
      <c r="E1148" s="50">
        <v>0.65</v>
      </c>
      <c r="F1148" s="11"/>
      <c r="G1148" s="13"/>
      <c r="H1148" s="13"/>
      <c r="I1148" s="12"/>
      <c r="J1148" s="13"/>
      <c r="K1148" s="13"/>
      <c r="L1148" s="38"/>
      <c r="M1148" s="21"/>
    </row>
    <row r="1149" spans="1:13" s="1" customFormat="1" ht="9" x14ac:dyDescent="0.15">
      <c r="A1149" s="146"/>
      <c r="B1149" s="146"/>
      <c r="C1149" s="154"/>
      <c r="D1149" s="14" t="s">
        <v>41</v>
      </c>
      <c r="E1149" s="89">
        <v>0</v>
      </c>
      <c r="F1149" s="11"/>
      <c r="G1149" s="13"/>
      <c r="H1149" s="13"/>
      <c r="I1149" s="12"/>
      <c r="J1149" s="13"/>
      <c r="K1149" s="13"/>
      <c r="L1149" s="38"/>
      <c r="M1149" s="21"/>
    </row>
    <row r="1150" spans="1:13" s="1" customFormat="1" ht="9" x14ac:dyDescent="0.15">
      <c r="A1150" s="146"/>
      <c r="B1150" s="146"/>
      <c r="C1150" s="154"/>
      <c r="D1150" s="7" t="s">
        <v>1280</v>
      </c>
      <c r="E1150" s="89">
        <v>0</v>
      </c>
      <c r="F1150" s="11"/>
      <c r="G1150" s="13"/>
      <c r="H1150" s="13"/>
      <c r="I1150" s="12"/>
      <c r="J1150" s="13"/>
      <c r="K1150" s="13"/>
      <c r="L1150" s="38"/>
      <c r="M1150" s="21"/>
    </row>
    <row r="1151" spans="1:13" s="1" customFormat="1" ht="9" x14ac:dyDescent="0.15">
      <c r="A1151" s="146"/>
      <c r="B1151" s="146"/>
      <c r="C1151" s="154"/>
      <c r="D1151" s="15"/>
      <c r="E1151" s="11"/>
      <c r="F1151" s="11"/>
      <c r="G1151" s="13"/>
      <c r="H1151" s="13"/>
      <c r="I1151" s="12"/>
      <c r="J1151" s="13"/>
      <c r="K1151" s="13"/>
      <c r="L1151" s="38"/>
      <c r="M1151" s="21"/>
    </row>
    <row r="1152" spans="1:13" s="2" customFormat="1" ht="9" x14ac:dyDescent="0.15">
      <c r="A1152" s="146"/>
      <c r="B1152" s="146"/>
      <c r="C1152" s="154"/>
      <c r="D1152" s="16" t="s">
        <v>26</v>
      </c>
      <c r="E1152" s="18">
        <f>ROUND(TRUNC(((((1+(E1144+E1141+E1142)/100)*((1+E1143/100))*((1+E1145/100)))/((1-E1146/100)))-1)*100,3),2)</f>
        <v>3.79</v>
      </c>
      <c r="F1152" s="17"/>
      <c r="G1152" s="19"/>
      <c r="H1152" s="19"/>
      <c r="I1152" s="20"/>
      <c r="J1152" s="36"/>
      <c r="K1152" s="35"/>
      <c r="L1152" s="38"/>
      <c r="M1152" s="27"/>
    </row>
    <row r="1153" spans="1:13" s="1" customFormat="1" ht="9" x14ac:dyDescent="0.15">
      <c r="A1153" s="139"/>
      <c r="B1153" s="139"/>
      <c r="C1153" s="154"/>
      <c r="D1153" s="4"/>
      <c r="E1153" s="33"/>
      <c r="F1153" s="46"/>
      <c r="G1153" s="35"/>
      <c r="H1153" s="35"/>
      <c r="I1153" s="20"/>
      <c r="J1153" s="36"/>
      <c r="K1153" s="35"/>
      <c r="L1153" s="38"/>
      <c r="M1153" s="27"/>
    </row>
    <row r="1154" spans="1:13" s="1" customFormat="1" ht="9" x14ac:dyDescent="0.15">
      <c r="A1154" s="146"/>
      <c r="B1154" s="146"/>
      <c r="C1154" s="154"/>
      <c r="D1154" s="4" t="s">
        <v>27</v>
      </c>
      <c r="E1154" s="33"/>
      <c r="F1154" s="46"/>
      <c r="G1154" s="35"/>
      <c r="H1154" s="35"/>
      <c r="I1154" s="20"/>
      <c r="J1154" s="36">
        <f>TRUNC(J1134*E1152/100,2)</f>
        <v>0</v>
      </c>
      <c r="K1154" s="35"/>
      <c r="L1154" s="38"/>
      <c r="M1154" s="27"/>
    </row>
    <row r="1155" spans="1:13" s="2" customFormat="1" ht="9" x14ac:dyDescent="0.15">
      <c r="A1155" s="146"/>
      <c r="B1155" s="146"/>
      <c r="C1155" s="154"/>
      <c r="D1155" s="4" t="s">
        <v>28</v>
      </c>
      <c r="E1155" s="33"/>
      <c r="F1155" s="46"/>
      <c r="G1155" s="35"/>
      <c r="H1155" s="35"/>
      <c r="I1155" s="20"/>
      <c r="J1155" s="35"/>
      <c r="K1155" s="36">
        <f>TRUNC(K1135*E1152/100,2)</f>
        <v>0</v>
      </c>
      <c r="L1155" s="38"/>
      <c r="M1155" s="27"/>
    </row>
    <row r="1156" spans="1:13" s="1" customFormat="1" ht="9" x14ac:dyDescent="0.15">
      <c r="A1156" s="139"/>
      <c r="B1156" s="139"/>
      <c r="C1156" s="154"/>
      <c r="D1156" s="4"/>
      <c r="E1156" s="33"/>
      <c r="F1156" s="46"/>
      <c r="G1156" s="35"/>
      <c r="H1156" s="35"/>
      <c r="I1156" s="20"/>
      <c r="J1156" s="36"/>
      <c r="K1156" s="35"/>
      <c r="L1156" s="38"/>
      <c r="M1156" s="27"/>
    </row>
    <row r="1157" spans="1:13" s="1" customFormat="1" ht="12" x14ac:dyDescent="0.15">
      <c r="A1157" s="146"/>
      <c r="B1157" s="146"/>
      <c r="C1157" s="155"/>
      <c r="D1157" s="5" t="s">
        <v>29</v>
      </c>
      <c r="E1157" s="34"/>
      <c r="F1157" s="47"/>
      <c r="G1157" s="42"/>
      <c r="H1157" s="42"/>
      <c r="I1157" s="43"/>
      <c r="J1157" s="42"/>
      <c r="K1157" s="164">
        <f>J1154+K1155</f>
        <v>0</v>
      </c>
      <c r="L1157" s="44"/>
      <c r="M1157" s="27"/>
    </row>
    <row r="1158" spans="1:13" s="8" customFormat="1" ht="9.75" thickBot="1" x14ac:dyDescent="0.2">
      <c r="A1158" s="140"/>
      <c r="B1158" s="140"/>
      <c r="C1158" s="156"/>
      <c r="D1158" s="6"/>
      <c r="E1158" s="32"/>
      <c r="F1158" s="48" t="s">
        <v>61</v>
      </c>
      <c r="G1158" s="39"/>
      <c r="H1158" s="39"/>
      <c r="I1158" s="40"/>
      <c r="J1158" s="39"/>
      <c r="K1158" s="39"/>
      <c r="L1158" s="41"/>
      <c r="M1158" s="27"/>
    </row>
    <row r="1159" spans="1:13" s="8" customFormat="1" ht="9.75" thickBot="1" x14ac:dyDescent="0.2">
      <c r="A1159" s="140"/>
      <c r="B1159" s="140"/>
      <c r="C1159" s="74"/>
      <c r="D1159" s="75"/>
      <c r="E1159" s="76"/>
      <c r="F1159" s="74" t="s">
        <v>61</v>
      </c>
      <c r="G1159" s="76"/>
      <c r="H1159" s="76"/>
      <c r="I1159" s="77"/>
      <c r="J1159" s="77"/>
      <c r="K1159" s="77"/>
      <c r="L1159" s="76"/>
      <c r="M1159" s="26"/>
    </row>
    <row r="1160" spans="1:13" s="8" customFormat="1" ht="9" x14ac:dyDescent="0.15">
      <c r="A1160" s="140"/>
      <c r="B1160" s="140"/>
      <c r="C1160" s="159">
        <v>4</v>
      </c>
      <c r="D1160" s="160" t="s">
        <v>1265</v>
      </c>
      <c r="E1160" s="55"/>
      <c r="F1160" s="54" t="s">
        <v>61</v>
      </c>
      <c r="G1160" s="55"/>
      <c r="H1160" s="55"/>
      <c r="I1160" s="55"/>
      <c r="J1160" s="55"/>
      <c r="K1160" s="55"/>
      <c r="L1160" s="60"/>
      <c r="M1160" s="26"/>
    </row>
    <row r="1161" spans="1:13" s="8" customFormat="1" ht="9" x14ac:dyDescent="0.15">
      <c r="A1161" s="140"/>
      <c r="B1161" s="140"/>
      <c r="C1161" s="151" t="s">
        <v>36</v>
      </c>
      <c r="D1161" s="73" t="s">
        <v>1290</v>
      </c>
      <c r="E1161" s="55"/>
      <c r="F1161" s="54" t="s">
        <v>61</v>
      </c>
      <c r="G1161" s="55"/>
      <c r="H1161" s="55"/>
      <c r="I1161" s="55"/>
      <c r="J1161" s="55"/>
      <c r="K1161" s="55"/>
      <c r="L1161" s="60"/>
      <c r="M1161" s="26"/>
    </row>
    <row r="1162" spans="1:13" s="8" customFormat="1" ht="18" x14ac:dyDescent="0.15">
      <c r="A1162" s="140"/>
      <c r="B1162" s="140"/>
      <c r="C1162" s="115" t="s">
        <v>101</v>
      </c>
      <c r="D1162" s="116" t="s">
        <v>1291</v>
      </c>
      <c r="E1162" s="55">
        <v>1</v>
      </c>
      <c r="F1162" s="54" t="s">
        <v>53</v>
      </c>
      <c r="G1162" s="55">
        <v>0</v>
      </c>
      <c r="H1162" s="55">
        <v>0</v>
      </c>
      <c r="I1162" s="55">
        <f t="shared" ref="I1162:I1194" si="92">G1162+H1162</f>
        <v>0</v>
      </c>
      <c r="J1162" s="55">
        <f t="shared" ref="J1162:J1194" si="93">TRUNC(E1162*G1162,2)</f>
        <v>0</v>
      </c>
      <c r="K1162" s="55">
        <f t="shared" ref="K1162:K1194" si="94">TRUNC(E1162*H1162,2)</f>
        <v>0</v>
      </c>
      <c r="L1162" s="60">
        <f t="shared" ref="L1162:L1194" si="95">TRUNC(J1162+K1162,2)</f>
        <v>0</v>
      </c>
      <c r="M1162" s="26"/>
    </row>
    <row r="1163" spans="1:13" s="8" customFormat="1" ht="27" x14ac:dyDescent="0.15">
      <c r="A1163" s="140"/>
      <c r="B1163" s="140"/>
      <c r="C1163" s="115" t="s">
        <v>102</v>
      </c>
      <c r="D1163" s="116" t="s">
        <v>1292</v>
      </c>
      <c r="E1163" s="55">
        <v>3</v>
      </c>
      <c r="F1163" s="54" t="s">
        <v>53</v>
      </c>
      <c r="G1163" s="55">
        <v>0</v>
      </c>
      <c r="H1163" s="55">
        <v>0</v>
      </c>
      <c r="I1163" s="55">
        <f t="shared" si="92"/>
        <v>0</v>
      </c>
      <c r="J1163" s="55">
        <f t="shared" si="93"/>
        <v>0</v>
      </c>
      <c r="K1163" s="55">
        <f t="shared" si="94"/>
        <v>0</v>
      </c>
      <c r="L1163" s="60">
        <f t="shared" si="95"/>
        <v>0</v>
      </c>
      <c r="M1163" s="26"/>
    </row>
    <row r="1164" spans="1:13" s="8" customFormat="1" ht="27" x14ac:dyDescent="0.15">
      <c r="A1164" s="140"/>
      <c r="B1164" s="140"/>
      <c r="C1164" s="115" t="s">
        <v>103</v>
      </c>
      <c r="D1164" s="116" t="s">
        <v>1293</v>
      </c>
      <c r="E1164" s="55">
        <v>1</v>
      </c>
      <c r="F1164" s="54" t="s">
        <v>53</v>
      </c>
      <c r="G1164" s="55">
        <v>0</v>
      </c>
      <c r="H1164" s="55">
        <v>0</v>
      </c>
      <c r="I1164" s="55">
        <f t="shared" si="92"/>
        <v>0</v>
      </c>
      <c r="J1164" s="55">
        <f t="shared" si="93"/>
        <v>0</v>
      </c>
      <c r="K1164" s="55">
        <f t="shared" si="94"/>
        <v>0</v>
      </c>
      <c r="L1164" s="60">
        <f t="shared" si="95"/>
        <v>0</v>
      </c>
      <c r="M1164" s="26"/>
    </row>
    <row r="1165" spans="1:13" s="8" customFormat="1" ht="27" x14ac:dyDescent="0.15">
      <c r="A1165" s="140"/>
      <c r="B1165" s="140"/>
      <c r="C1165" s="115" t="s">
        <v>104</v>
      </c>
      <c r="D1165" s="116" t="s">
        <v>1294</v>
      </c>
      <c r="E1165" s="55">
        <v>4</v>
      </c>
      <c r="F1165" s="54" t="s">
        <v>53</v>
      </c>
      <c r="G1165" s="55">
        <v>0</v>
      </c>
      <c r="H1165" s="55">
        <v>0</v>
      </c>
      <c r="I1165" s="55">
        <f t="shared" si="92"/>
        <v>0</v>
      </c>
      <c r="J1165" s="55">
        <f t="shared" si="93"/>
        <v>0</v>
      </c>
      <c r="K1165" s="55">
        <f t="shared" si="94"/>
        <v>0</v>
      </c>
      <c r="L1165" s="60">
        <f t="shared" si="95"/>
        <v>0</v>
      </c>
      <c r="M1165" s="26"/>
    </row>
    <row r="1166" spans="1:13" s="8" customFormat="1" ht="27.75" thickBot="1" x14ac:dyDescent="0.2">
      <c r="A1166" s="140"/>
      <c r="B1166" s="140"/>
      <c r="C1166" s="115" t="s">
        <v>105</v>
      </c>
      <c r="D1166" s="116" t="s">
        <v>1295</v>
      </c>
      <c r="E1166" s="55">
        <v>10</v>
      </c>
      <c r="F1166" s="54" t="s">
        <v>53</v>
      </c>
      <c r="G1166" s="55">
        <v>0</v>
      </c>
      <c r="H1166" s="55">
        <v>0</v>
      </c>
      <c r="I1166" s="55">
        <f t="shared" si="92"/>
        <v>0</v>
      </c>
      <c r="J1166" s="55">
        <f t="shared" si="93"/>
        <v>0</v>
      </c>
      <c r="K1166" s="55">
        <f t="shared" si="94"/>
        <v>0</v>
      </c>
      <c r="L1166" s="60">
        <f t="shared" si="95"/>
        <v>0</v>
      </c>
      <c r="M1166" s="21"/>
    </row>
    <row r="1167" spans="1:13" s="114" customFormat="1" ht="18.75" thickBot="1" x14ac:dyDescent="0.2">
      <c r="A1167" s="145"/>
      <c r="B1167" s="145"/>
      <c r="C1167" s="390" t="s">
        <v>106</v>
      </c>
      <c r="D1167" s="436" t="s">
        <v>2145</v>
      </c>
      <c r="E1167" s="387">
        <v>7</v>
      </c>
      <c r="F1167" s="388" t="s">
        <v>53</v>
      </c>
      <c r="G1167" s="387">
        <v>0</v>
      </c>
      <c r="H1167" s="387">
        <v>0</v>
      </c>
      <c r="I1167" s="387">
        <f t="shared" si="92"/>
        <v>0</v>
      </c>
      <c r="J1167" s="387">
        <f t="shared" si="93"/>
        <v>0</v>
      </c>
      <c r="K1167" s="387">
        <f t="shared" si="94"/>
        <v>0</v>
      </c>
      <c r="L1167" s="389">
        <f t="shared" si="95"/>
        <v>0</v>
      </c>
      <c r="M1167" s="113"/>
    </row>
    <row r="1168" spans="1:13" s="435" customFormat="1" ht="18.75" thickBot="1" x14ac:dyDescent="0.2">
      <c r="A1168" s="145"/>
      <c r="B1168" s="145"/>
      <c r="C1168" s="390" t="s">
        <v>126</v>
      </c>
      <c r="D1168" s="438" t="s">
        <v>2146</v>
      </c>
      <c r="E1168" s="387">
        <v>6</v>
      </c>
      <c r="F1168" s="388" t="s">
        <v>53</v>
      </c>
      <c r="G1168" s="387">
        <v>0</v>
      </c>
      <c r="H1168" s="387">
        <v>0</v>
      </c>
      <c r="I1168" s="387">
        <f t="shared" si="92"/>
        <v>0</v>
      </c>
      <c r="J1168" s="387">
        <f t="shared" si="93"/>
        <v>0</v>
      </c>
      <c r="K1168" s="387">
        <f t="shared" si="94"/>
        <v>0</v>
      </c>
      <c r="L1168" s="389">
        <f t="shared" si="95"/>
        <v>0</v>
      </c>
      <c r="M1168" s="434"/>
    </row>
    <row r="1169" spans="1:13" s="8" customFormat="1" ht="18" x14ac:dyDescent="0.15">
      <c r="A1169" s="140"/>
      <c r="B1169" s="140"/>
      <c r="C1169" s="115" t="s">
        <v>1116</v>
      </c>
      <c r="D1169" s="116" t="s">
        <v>1296</v>
      </c>
      <c r="E1169" s="55">
        <v>6</v>
      </c>
      <c r="F1169" s="54" t="s">
        <v>53</v>
      </c>
      <c r="G1169" s="55">
        <v>0</v>
      </c>
      <c r="H1169" s="55">
        <v>0</v>
      </c>
      <c r="I1169" s="55">
        <f t="shared" si="92"/>
        <v>0</v>
      </c>
      <c r="J1169" s="55">
        <f t="shared" si="93"/>
        <v>0</v>
      </c>
      <c r="K1169" s="55">
        <f t="shared" si="94"/>
        <v>0</v>
      </c>
      <c r="L1169" s="60">
        <f t="shared" si="95"/>
        <v>0</v>
      </c>
      <c r="M1169" s="26"/>
    </row>
    <row r="1170" spans="1:13" s="8" customFormat="1" ht="18" x14ac:dyDescent="0.15">
      <c r="A1170" s="140"/>
      <c r="B1170" s="140"/>
      <c r="C1170" s="115" t="s">
        <v>1117</v>
      </c>
      <c r="D1170" s="116" t="s">
        <v>1297</v>
      </c>
      <c r="E1170" s="55">
        <v>2</v>
      </c>
      <c r="F1170" s="54" t="s">
        <v>53</v>
      </c>
      <c r="G1170" s="55">
        <v>0</v>
      </c>
      <c r="H1170" s="55">
        <v>0</v>
      </c>
      <c r="I1170" s="55">
        <f t="shared" si="92"/>
        <v>0</v>
      </c>
      <c r="J1170" s="55">
        <f t="shared" si="93"/>
        <v>0</v>
      </c>
      <c r="K1170" s="55">
        <f t="shared" si="94"/>
        <v>0</v>
      </c>
      <c r="L1170" s="60">
        <f t="shared" si="95"/>
        <v>0</v>
      </c>
      <c r="M1170" s="26"/>
    </row>
    <row r="1171" spans="1:13" s="8" customFormat="1" ht="9" x14ac:dyDescent="0.15">
      <c r="A1171" s="140"/>
      <c r="B1171" s="140"/>
      <c r="C1171" s="151" t="s">
        <v>107</v>
      </c>
      <c r="D1171" s="73" t="s">
        <v>1298</v>
      </c>
      <c r="E1171" s="55"/>
      <c r="F1171" s="54"/>
      <c r="G1171" s="55"/>
      <c r="H1171" s="55"/>
      <c r="I1171" s="55"/>
      <c r="J1171" s="55"/>
      <c r="K1171" s="55"/>
      <c r="L1171" s="60"/>
      <c r="M1171" s="26"/>
    </row>
    <row r="1172" spans="1:13" s="8" customFormat="1" ht="27" x14ac:dyDescent="0.15">
      <c r="A1172" s="140"/>
      <c r="B1172" s="140"/>
      <c r="C1172" s="115" t="s">
        <v>108</v>
      </c>
      <c r="D1172" s="116" t="s">
        <v>1299</v>
      </c>
      <c r="E1172" s="55">
        <v>1</v>
      </c>
      <c r="F1172" s="54" t="s">
        <v>53</v>
      </c>
      <c r="G1172" s="55">
        <v>0</v>
      </c>
      <c r="H1172" s="55">
        <v>0</v>
      </c>
      <c r="I1172" s="55">
        <f t="shared" si="92"/>
        <v>0</v>
      </c>
      <c r="J1172" s="55">
        <f t="shared" si="93"/>
        <v>0</v>
      </c>
      <c r="K1172" s="55">
        <f t="shared" si="94"/>
        <v>0</v>
      </c>
      <c r="L1172" s="60">
        <f t="shared" si="95"/>
        <v>0</v>
      </c>
      <c r="M1172" s="26"/>
    </row>
    <row r="1173" spans="1:13" s="8" customFormat="1" ht="9" x14ac:dyDescent="0.15">
      <c r="A1173" s="140"/>
      <c r="B1173" s="140"/>
      <c r="C1173" s="115" t="s">
        <v>109</v>
      </c>
      <c r="D1173" s="116" t="s">
        <v>1300</v>
      </c>
      <c r="E1173" s="55">
        <v>2</v>
      </c>
      <c r="F1173" s="54" t="s">
        <v>53</v>
      </c>
      <c r="G1173" s="55">
        <v>0</v>
      </c>
      <c r="H1173" s="55">
        <v>0</v>
      </c>
      <c r="I1173" s="55">
        <f t="shared" si="92"/>
        <v>0</v>
      </c>
      <c r="J1173" s="55">
        <f t="shared" si="93"/>
        <v>0</v>
      </c>
      <c r="K1173" s="55">
        <f t="shared" si="94"/>
        <v>0</v>
      </c>
      <c r="L1173" s="60">
        <f t="shared" si="95"/>
        <v>0</v>
      </c>
      <c r="M1173" s="26"/>
    </row>
    <row r="1174" spans="1:13" s="8" customFormat="1" ht="18" x14ac:dyDescent="0.15">
      <c r="A1174" s="140"/>
      <c r="B1174" s="140"/>
      <c r="C1174" s="115" t="s">
        <v>110</v>
      </c>
      <c r="D1174" s="116" t="s">
        <v>1301</v>
      </c>
      <c r="E1174" s="55">
        <v>3</v>
      </c>
      <c r="F1174" s="54" t="s">
        <v>53</v>
      </c>
      <c r="G1174" s="55">
        <v>0</v>
      </c>
      <c r="H1174" s="55">
        <v>0</v>
      </c>
      <c r="I1174" s="55">
        <f t="shared" si="92"/>
        <v>0</v>
      </c>
      <c r="J1174" s="55">
        <f t="shared" si="93"/>
        <v>0</v>
      </c>
      <c r="K1174" s="55">
        <f t="shared" si="94"/>
        <v>0</v>
      </c>
      <c r="L1174" s="60">
        <f t="shared" si="95"/>
        <v>0</v>
      </c>
      <c r="M1174" s="26"/>
    </row>
    <row r="1175" spans="1:13" s="8" customFormat="1" ht="27" x14ac:dyDescent="0.15">
      <c r="A1175" s="140"/>
      <c r="B1175" s="140"/>
      <c r="C1175" s="115" t="s">
        <v>111</v>
      </c>
      <c r="D1175" s="116" t="s">
        <v>1302</v>
      </c>
      <c r="E1175" s="55">
        <v>1</v>
      </c>
      <c r="F1175" s="54" t="s">
        <v>53</v>
      </c>
      <c r="G1175" s="55">
        <v>0</v>
      </c>
      <c r="H1175" s="55">
        <v>0</v>
      </c>
      <c r="I1175" s="55">
        <f t="shared" si="92"/>
        <v>0</v>
      </c>
      <c r="J1175" s="55">
        <f t="shared" si="93"/>
        <v>0</v>
      </c>
      <c r="K1175" s="55">
        <f t="shared" si="94"/>
        <v>0</v>
      </c>
      <c r="L1175" s="60">
        <f t="shared" si="95"/>
        <v>0</v>
      </c>
      <c r="M1175" s="26"/>
    </row>
    <row r="1176" spans="1:13" s="8" customFormat="1" ht="27" x14ac:dyDescent="0.15">
      <c r="A1176" s="140"/>
      <c r="B1176" s="140"/>
      <c r="C1176" s="115" t="s">
        <v>1118</v>
      </c>
      <c r="D1176" s="116" t="s">
        <v>1303</v>
      </c>
      <c r="E1176" s="55">
        <v>1</v>
      </c>
      <c r="F1176" s="54" t="s">
        <v>53</v>
      </c>
      <c r="G1176" s="55">
        <v>0</v>
      </c>
      <c r="H1176" s="55">
        <v>0</v>
      </c>
      <c r="I1176" s="55">
        <f t="shared" si="92"/>
        <v>0</v>
      </c>
      <c r="J1176" s="55">
        <f t="shared" si="93"/>
        <v>0</v>
      </c>
      <c r="K1176" s="55">
        <f t="shared" si="94"/>
        <v>0</v>
      </c>
      <c r="L1176" s="60">
        <f t="shared" si="95"/>
        <v>0</v>
      </c>
      <c r="M1176" s="26"/>
    </row>
    <row r="1177" spans="1:13" s="8" customFormat="1" ht="36" x14ac:dyDescent="0.15">
      <c r="A1177" s="140"/>
      <c r="B1177" s="140"/>
      <c r="C1177" s="115" t="s">
        <v>1119</v>
      </c>
      <c r="D1177" s="116" t="s">
        <v>1304</v>
      </c>
      <c r="E1177" s="55">
        <v>1</v>
      </c>
      <c r="F1177" s="54" t="s">
        <v>53</v>
      </c>
      <c r="G1177" s="55">
        <v>0</v>
      </c>
      <c r="H1177" s="55">
        <v>0</v>
      </c>
      <c r="I1177" s="55">
        <f t="shared" si="92"/>
        <v>0</v>
      </c>
      <c r="J1177" s="55">
        <f t="shared" si="93"/>
        <v>0</v>
      </c>
      <c r="K1177" s="55">
        <f t="shared" si="94"/>
        <v>0</v>
      </c>
      <c r="L1177" s="60">
        <f t="shared" si="95"/>
        <v>0</v>
      </c>
      <c r="M1177" s="26"/>
    </row>
    <row r="1178" spans="1:13" s="8" customFormat="1" ht="45" x14ac:dyDescent="0.15">
      <c r="A1178" s="140"/>
      <c r="B1178" s="140"/>
      <c r="C1178" s="115" t="s">
        <v>1120</v>
      </c>
      <c r="D1178" s="116" t="s">
        <v>1305</v>
      </c>
      <c r="E1178" s="55">
        <v>1</v>
      </c>
      <c r="F1178" s="54" t="s">
        <v>53</v>
      </c>
      <c r="G1178" s="55">
        <v>0</v>
      </c>
      <c r="H1178" s="55">
        <v>0</v>
      </c>
      <c r="I1178" s="55">
        <f t="shared" si="92"/>
        <v>0</v>
      </c>
      <c r="J1178" s="55">
        <f t="shared" si="93"/>
        <v>0</v>
      </c>
      <c r="K1178" s="55">
        <f t="shared" si="94"/>
        <v>0</v>
      </c>
      <c r="L1178" s="60">
        <f t="shared" si="95"/>
        <v>0</v>
      </c>
      <c r="M1178" s="26"/>
    </row>
    <row r="1179" spans="1:13" s="8" customFormat="1" ht="45" x14ac:dyDescent="0.15">
      <c r="A1179" s="140"/>
      <c r="B1179" s="140"/>
      <c r="C1179" s="115" t="s">
        <v>1121</v>
      </c>
      <c r="D1179" s="116" t="s">
        <v>1306</v>
      </c>
      <c r="E1179" s="55">
        <v>1</v>
      </c>
      <c r="F1179" s="54" t="s">
        <v>53</v>
      </c>
      <c r="G1179" s="55">
        <v>0</v>
      </c>
      <c r="H1179" s="55">
        <v>0</v>
      </c>
      <c r="I1179" s="55">
        <f t="shared" si="92"/>
        <v>0</v>
      </c>
      <c r="J1179" s="55">
        <f t="shared" si="93"/>
        <v>0</v>
      </c>
      <c r="K1179" s="55">
        <f t="shared" si="94"/>
        <v>0</v>
      </c>
      <c r="L1179" s="60">
        <f t="shared" si="95"/>
        <v>0</v>
      </c>
      <c r="M1179" s="26"/>
    </row>
    <row r="1180" spans="1:13" s="8" customFormat="1" ht="90" x14ac:dyDescent="0.15">
      <c r="A1180" s="140"/>
      <c r="B1180" s="140"/>
      <c r="C1180" s="115" t="s">
        <v>1122</v>
      </c>
      <c r="D1180" s="116" t="s">
        <v>1307</v>
      </c>
      <c r="E1180" s="55">
        <v>1</v>
      </c>
      <c r="F1180" s="54" t="s">
        <v>53</v>
      </c>
      <c r="G1180" s="55">
        <v>0</v>
      </c>
      <c r="H1180" s="55">
        <v>0</v>
      </c>
      <c r="I1180" s="55">
        <f t="shared" si="92"/>
        <v>0</v>
      </c>
      <c r="J1180" s="55">
        <f t="shared" si="93"/>
        <v>0</v>
      </c>
      <c r="K1180" s="55">
        <f t="shared" si="94"/>
        <v>0</v>
      </c>
      <c r="L1180" s="60">
        <f t="shared" si="95"/>
        <v>0</v>
      </c>
      <c r="M1180" s="21"/>
    </row>
    <row r="1181" spans="1:13" s="8" customFormat="1" ht="90" x14ac:dyDescent="0.15">
      <c r="A1181" s="142"/>
      <c r="B1181" s="142"/>
      <c r="C1181" s="115" t="s">
        <v>1123</v>
      </c>
      <c r="D1181" s="116" t="s">
        <v>1308</v>
      </c>
      <c r="E1181" s="55">
        <v>1</v>
      </c>
      <c r="F1181" s="54" t="s">
        <v>53</v>
      </c>
      <c r="G1181" s="55">
        <v>0</v>
      </c>
      <c r="H1181" s="55">
        <v>0</v>
      </c>
      <c r="I1181" s="55">
        <f t="shared" si="92"/>
        <v>0</v>
      </c>
      <c r="J1181" s="55">
        <f t="shared" si="93"/>
        <v>0</v>
      </c>
      <c r="K1181" s="55">
        <f t="shared" si="94"/>
        <v>0</v>
      </c>
      <c r="L1181" s="60">
        <f t="shared" si="95"/>
        <v>0</v>
      </c>
      <c r="M1181" s="21"/>
    </row>
    <row r="1182" spans="1:13" s="8" customFormat="1" ht="90" x14ac:dyDescent="0.15">
      <c r="A1182" s="140"/>
      <c r="B1182" s="140"/>
      <c r="C1182" s="115" t="s">
        <v>1124</v>
      </c>
      <c r="D1182" s="116" t="s">
        <v>1309</v>
      </c>
      <c r="E1182" s="55">
        <v>2</v>
      </c>
      <c r="F1182" s="54" t="s">
        <v>53</v>
      </c>
      <c r="G1182" s="55">
        <v>0</v>
      </c>
      <c r="H1182" s="55">
        <v>0</v>
      </c>
      <c r="I1182" s="55">
        <f t="shared" si="92"/>
        <v>0</v>
      </c>
      <c r="J1182" s="55">
        <f t="shared" si="93"/>
        <v>0</v>
      </c>
      <c r="K1182" s="55">
        <f t="shared" si="94"/>
        <v>0</v>
      </c>
      <c r="L1182" s="60">
        <f t="shared" si="95"/>
        <v>0</v>
      </c>
      <c r="M1182" s="21"/>
    </row>
    <row r="1183" spans="1:13" s="8" customFormat="1" ht="9" x14ac:dyDescent="0.15">
      <c r="A1183" s="142"/>
      <c r="B1183" s="142"/>
      <c r="C1183" s="151" t="s">
        <v>112</v>
      </c>
      <c r="D1183" s="73" t="s">
        <v>1310</v>
      </c>
      <c r="E1183" s="55"/>
      <c r="F1183" s="54"/>
      <c r="G1183" s="55"/>
      <c r="H1183" s="55"/>
      <c r="I1183" s="55"/>
      <c r="J1183" s="55"/>
      <c r="K1183" s="55"/>
      <c r="L1183" s="60"/>
      <c r="M1183" s="26"/>
    </row>
    <row r="1184" spans="1:13" s="8" customFormat="1" ht="54" x14ac:dyDescent="0.15">
      <c r="A1184" s="142"/>
      <c r="B1184" s="142"/>
      <c r="C1184" s="115" t="s">
        <v>113</v>
      </c>
      <c r="D1184" s="116" t="s">
        <v>1311</v>
      </c>
      <c r="E1184" s="55">
        <v>1</v>
      </c>
      <c r="F1184" s="54" t="s">
        <v>53</v>
      </c>
      <c r="G1184" s="55">
        <v>0</v>
      </c>
      <c r="H1184" s="55">
        <v>0</v>
      </c>
      <c r="I1184" s="55">
        <f t="shared" si="92"/>
        <v>0</v>
      </c>
      <c r="J1184" s="55">
        <f t="shared" si="93"/>
        <v>0</v>
      </c>
      <c r="K1184" s="55">
        <f t="shared" si="94"/>
        <v>0</v>
      </c>
      <c r="L1184" s="60">
        <f t="shared" si="95"/>
        <v>0</v>
      </c>
      <c r="M1184" s="26"/>
    </row>
    <row r="1185" spans="1:13" s="8" customFormat="1" ht="54" x14ac:dyDescent="0.15">
      <c r="A1185" s="142"/>
      <c r="B1185" s="142"/>
      <c r="C1185" s="115" t="s">
        <v>114</v>
      </c>
      <c r="D1185" s="116" t="s">
        <v>1312</v>
      </c>
      <c r="E1185" s="55">
        <v>2</v>
      </c>
      <c r="F1185" s="54" t="s">
        <v>53</v>
      </c>
      <c r="G1185" s="55">
        <v>0</v>
      </c>
      <c r="H1185" s="55">
        <v>0</v>
      </c>
      <c r="I1185" s="55">
        <f t="shared" si="92"/>
        <v>0</v>
      </c>
      <c r="J1185" s="55">
        <f t="shared" si="93"/>
        <v>0</v>
      </c>
      <c r="K1185" s="55">
        <f t="shared" si="94"/>
        <v>0</v>
      </c>
      <c r="L1185" s="60">
        <f t="shared" si="95"/>
        <v>0</v>
      </c>
      <c r="M1185" s="26"/>
    </row>
    <row r="1186" spans="1:13" s="8" customFormat="1" ht="54" x14ac:dyDescent="0.15">
      <c r="A1186" s="142"/>
      <c r="B1186" s="142"/>
      <c r="C1186" s="115" t="s">
        <v>115</v>
      </c>
      <c r="D1186" s="116" t="s">
        <v>1313</v>
      </c>
      <c r="E1186" s="55">
        <v>1</v>
      </c>
      <c r="F1186" s="54" t="s">
        <v>53</v>
      </c>
      <c r="G1186" s="55">
        <v>0</v>
      </c>
      <c r="H1186" s="55">
        <v>0</v>
      </c>
      <c r="I1186" s="55">
        <f t="shared" si="92"/>
        <v>0</v>
      </c>
      <c r="J1186" s="55">
        <f t="shared" si="93"/>
        <v>0</v>
      </c>
      <c r="K1186" s="55">
        <f t="shared" si="94"/>
        <v>0</v>
      </c>
      <c r="L1186" s="60">
        <f t="shared" si="95"/>
        <v>0</v>
      </c>
      <c r="M1186" s="26"/>
    </row>
    <row r="1187" spans="1:13" s="8" customFormat="1" ht="54" x14ac:dyDescent="0.15">
      <c r="A1187" s="142"/>
      <c r="B1187" s="142"/>
      <c r="C1187" s="115" t="s">
        <v>116</v>
      </c>
      <c r="D1187" s="116" t="s">
        <v>1314</v>
      </c>
      <c r="E1187" s="55">
        <v>2</v>
      </c>
      <c r="F1187" s="54" t="s">
        <v>53</v>
      </c>
      <c r="G1187" s="55">
        <v>0</v>
      </c>
      <c r="H1187" s="55">
        <v>0</v>
      </c>
      <c r="I1187" s="55">
        <f t="shared" si="92"/>
        <v>0</v>
      </c>
      <c r="J1187" s="55">
        <f t="shared" si="93"/>
        <v>0</v>
      </c>
      <c r="K1187" s="55">
        <f t="shared" si="94"/>
        <v>0</v>
      </c>
      <c r="L1187" s="60">
        <f t="shared" si="95"/>
        <v>0</v>
      </c>
      <c r="M1187" s="26"/>
    </row>
    <row r="1188" spans="1:13" s="8" customFormat="1" ht="9" x14ac:dyDescent="0.15">
      <c r="A1188" s="142"/>
      <c r="B1188" s="142"/>
      <c r="C1188" s="151" t="s">
        <v>117</v>
      </c>
      <c r="D1188" s="73" t="s">
        <v>1315</v>
      </c>
      <c r="E1188" s="55"/>
      <c r="F1188" s="54"/>
      <c r="G1188" s="55"/>
      <c r="H1188" s="55"/>
      <c r="I1188" s="55"/>
      <c r="J1188" s="55"/>
      <c r="K1188" s="55"/>
      <c r="L1188" s="60"/>
      <c r="M1188" s="26"/>
    </row>
    <row r="1189" spans="1:13" s="8" customFormat="1" ht="90" x14ac:dyDescent="0.15">
      <c r="A1189" s="142"/>
      <c r="B1189" s="142"/>
      <c r="C1189" s="115" t="s">
        <v>118</v>
      </c>
      <c r="D1189" s="116" t="s">
        <v>1316</v>
      </c>
      <c r="E1189" s="55">
        <v>3</v>
      </c>
      <c r="F1189" s="54" t="s">
        <v>53</v>
      </c>
      <c r="G1189" s="55">
        <v>0</v>
      </c>
      <c r="H1189" s="55">
        <v>0</v>
      </c>
      <c r="I1189" s="55">
        <f t="shared" si="92"/>
        <v>0</v>
      </c>
      <c r="J1189" s="55">
        <f t="shared" si="93"/>
        <v>0</v>
      </c>
      <c r="K1189" s="55">
        <f t="shared" si="94"/>
        <v>0</v>
      </c>
      <c r="L1189" s="60">
        <f t="shared" si="95"/>
        <v>0</v>
      </c>
      <c r="M1189" s="26"/>
    </row>
    <row r="1190" spans="1:13" s="8" customFormat="1" ht="54" x14ac:dyDescent="0.15">
      <c r="A1190" s="142"/>
      <c r="B1190" s="142"/>
      <c r="C1190" s="115" t="s">
        <v>119</v>
      </c>
      <c r="D1190" s="116" t="s">
        <v>1317</v>
      </c>
      <c r="E1190" s="55">
        <v>1</v>
      </c>
      <c r="F1190" s="54" t="s">
        <v>53</v>
      </c>
      <c r="G1190" s="55">
        <v>0</v>
      </c>
      <c r="H1190" s="55">
        <v>0</v>
      </c>
      <c r="I1190" s="55">
        <f t="shared" si="92"/>
        <v>0</v>
      </c>
      <c r="J1190" s="55">
        <f t="shared" si="93"/>
        <v>0</v>
      </c>
      <c r="K1190" s="55">
        <f t="shared" si="94"/>
        <v>0</v>
      </c>
      <c r="L1190" s="60">
        <f t="shared" si="95"/>
        <v>0</v>
      </c>
      <c r="M1190" s="26"/>
    </row>
    <row r="1191" spans="1:13" s="8" customFormat="1" ht="54" x14ac:dyDescent="0.15">
      <c r="A1191" s="142"/>
      <c r="B1191" s="142"/>
      <c r="C1191" s="115" t="s">
        <v>1125</v>
      </c>
      <c r="D1191" s="116" t="s">
        <v>1318</v>
      </c>
      <c r="E1191" s="55">
        <v>1</v>
      </c>
      <c r="F1191" s="54" t="s">
        <v>53</v>
      </c>
      <c r="G1191" s="55">
        <v>0</v>
      </c>
      <c r="H1191" s="55">
        <v>0</v>
      </c>
      <c r="I1191" s="55">
        <f t="shared" si="92"/>
        <v>0</v>
      </c>
      <c r="J1191" s="55">
        <f t="shared" si="93"/>
        <v>0</v>
      </c>
      <c r="K1191" s="55">
        <f t="shared" si="94"/>
        <v>0</v>
      </c>
      <c r="L1191" s="60">
        <f t="shared" si="95"/>
        <v>0</v>
      </c>
      <c r="M1191" s="26"/>
    </row>
    <row r="1192" spans="1:13" s="8" customFormat="1" ht="63" x14ac:dyDescent="0.15">
      <c r="A1192" s="142"/>
      <c r="B1192" s="142"/>
      <c r="C1192" s="115" t="s">
        <v>1126</v>
      </c>
      <c r="D1192" s="116" t="s">
        <v>1319</v>
      </c>
      <c r="E1192" s="55">
        <v>1</v>
      </c>
      <c r="F1192" s="54" t="s">
        <v>53</v>
      </c>
      <c r="G1192" s="55">
        <v>0</v>
      </c>
      <c r="H1192" s="55">
        <v>0</v>
      </c>
      <c r="I1192" s="55">
        <f t="shared" si="92"/>
        <v>0</v>
      </c>
      <c r="J1192" s="55">
        <f t="shared" si="93"/>
        <v>0</v>
      </c>
      <c r="K1192" s="55">
        <f t="shared" si="94"/>
        <v>0</v>
      </c>
      <c r="L1192" s="60">
        <f t="shared" si="95"/>
        <v>0</v>
      </c>
      <c r="M1192" s="26"/>
    </row>
    <row r="1193" spans="1:13" s="8" customFormat="1" ht="63" x14ac:dyDescent="0.15">
      <c r="A1193" s="142"/>
      <c r="B1193" s="142"/>
      <c r="C1193" s="115" t="s">
        <v>1127</v>
      </c>
      <c r="D1193" s="116" t="s">
        <v>1320</v>
      </c>
      <c r="E1193" s="55">
        <v>1</v>
      </c>
      <c r="F1193" s="54" t="s">
        <v>53</v>
      </c>
      <c r="G1193" s="55">
        <v>0</v>
      </c>
      <c r="H1193" s="55">
        <v>0</v>
      </c>
      <c r="I1193" s="55">
        <f t="shared" si="92"/>
        <v>0</v>
      </c>
      <c r="J1193" s="55">
        <f t="shared" si="93"/>
        <v>0</v>
      </c>
      <c r="K1193" s="55">
        <f t="shared" si="94"/>
        <v>0</v>
      </c>
      <c r="L1193" s="60">
        <f t="shared" si="95"/>
        <v>0</v>
      </c>
      <c r="M1193" s="26"/>
    </row>
    <row r="1194" spans="1:13" s="8" customFormat="1" ht="72" x14ac:dyDescent="0.15">
      <c r="A1194" s="142"/>
      <c r="B1194" s="142"/>
      <c r="C1194" s="115" t="s">
        <v>1128</v>
      </c>
      <c r="D1194" s="116" t="s">
        <v>1321</v>
      </c>
      <c r="E1194" s="55">
        <v>2</v>
      </c>
      <c r="F1194" s="54" t="s">
        <v>53</v>
      </c>
      <c r="G1194" s="55">
        <v>0</v>
      </c>
      <c r="H1194" s="55">
        <v>0</v>
      </c>
      <c r="I1194" s="55">
        <f t="shared" si="92"/>
        <v>0</v>
      </c>
      <c r="J1194" s="55">
        <f t="shared" si="93"/>
        <v>0</v>
      </c>
      <c r="K1194" s="55">
        <f t="shared" si="94"/>
        <v>0</v>
      </c>
      <c r="L1194" s="60">
        <f t="shared" si="95"/>
        <v>0</v>
      </c>
      <c r="M1194" s="26"/>
    </row>
    <row r="1195" spans="1:13" s="114" customFormat="1" ht="9" x14ac:dyDescent="0.15">
      <c r="A1195" s="145"/>
      <c r="B1195" s="145"/>
      <c r="C1195" s="67"/>
      <c r="D1195" s="82" t="s">
        <v>13</v>
      </c>
      <c r="E1195" s="55"/>
      <c r="F1195" s="54" t="s">
        <v>61</v>
      </c>
      <c r="G1195" s="55"/>
      <c r="H1195" s="55"/>
      <c r="I1195" s="55"/>
      <c r="J1195" s="64">
        <f>SUM(J1162:J1194)</f>
        <v>0</v>
      </c>
      <c r="K1195" s="64">
        <f>SUM(K1162:K1194)</f>
        <v>0</v>
      </c>
      <c r="L1195" s="83">
        <f>J1195+K1195</f>
        <v>0</v>
      </c>
      <c r="M1195" s="113"/>
    </row>
    <row r="1196" spans="1:13" s="114" customFormat="1" ht="9" x14ac:dyDescent="0.15">
      <c r="A1196" s="145"/>
      <c r="B1196" s="145"/>
      <c r="C1196" s="150"/>
      <c r="D1196" s="30" t="s">
        <v>61</v>
      </c>
      <c r="E1196" s="65"/>
      <c r="F1196" s="65" t="s">
        <v>61</v>
      </c>
      <c r="G1196" s="65"/>
      <c r="H1196" s="65"/>
      <c r="I1196" s="65"/>
      <c r="J1196" s="65"/>
      <c r="K1196" s="65"/>
      <c r="L1196" s="66"/>
      <c r="M1196" s="113"/>
    </row>
    <row r="1197" spans="1:13" s="8" customFormat="1" ht="9.75" thickBot="1" x14ac:dyDescent="0.2">
      <c r="A1197" s="142"/>
      <c r="B1197" s="142"/>
      <c r="C1197" s="152"/>
      <c r="D1197" s="108"/>
      <c r="E1197" s="109"/>
      <c r="F1197" s="110"/>
      <c r="G1197" s="111"/>
      <c r="H1197" s="109"/>
      <c r="I1197" s="109"/>
      <c r="J1197" s="109"/>
      <c r="K1197" s="109"/>
      <c r="L1197" s="112"/>
      <c r="M1197" s="26"/>
    </row>
    <row r="1198" spans="1:13" s="2" customFormat="1" ht="27" customHeight="1" x14ac:dyDescent="0.25">
      <c r="A1198" s="139"/>
      <c r="B1198" s="139"/>
      <c r="C1198" s="153"/>
      <c r="D1198" s="406" t="s">
        <v>1285</v>
      </c>
      <c r="E1198" s="407"/>
      <c r="F1198" s="407"/>
      <c r="G1198" s="407"/>
      <c r="H1198" s="407"/>
      <c r="I1198" s="407"/>
      <c r="J1198" s="407"/>
      <c r="K1198" s="407"/>
      <c r="L1198" s="408"/>
      <c r="M1198" s="27"/>
    </row>
    <row r="1199" spans="1:13" s="1" customFormat="1" ht="9" x14ac:dyDescent="0.15">
      <c r="A1199" s="139"/>
      <c r="B1199" s="139"/>
      <c r="C1199" s="154"/>
      <c r="D1199" s="4"/>
      <c r="E1199" s="33"/>
      <c r="F1199" s="46"/>
      <c r="G1199" s="35"/>
      <c r="H1199" s="35"/>
      <c r="I1199" s="20"/>
      <c r="J1199" s="36"/>
      <c r="K1199" s="35"/>
      <c r="L1199" s="38"/>
      <c r="M1199" s="27"/>
    </row>
    <row r="1200" spans="1:13" s="1" customFormat="1" ht="9" x14ac:dyDescent="0.15">
      <c r="A1200" s="146"/>
      <c r="B1200" s="146"/>
      <c r="C1200" s="154"/>
      <c r="D1200" s="4" t="s">
        <v>1266</v>
      </c>
      <c r="E1200" s="33"/>
      <c r="F1200" s="46"/>
      <c r="G1200" s="35"/>
      <c r="H1200" s="35"/>
      <c r="I1200" s="20"/>
      <c r="J1200" s="36">
        <f>J1195</f>
        <v>0</v>
      </c>
      <c r="K1200" s="36"/>
      <c r="L1200" s="38"/>
      <c r="M1200" s="27"/>
    </row>
    <row r="1201" spans="1:13" s="2" customFormat="1" ht="9" x14ac:dyDescent="0.15">
      <c r="A1201" s="146"/>
      <c r="B1201" s="146"/>
      <c r="C1201" s="154"/>
      <c r="D1201" s="4" t="s">
        <v>1267</v>
      </c>
      <c r="E1201" s="33"/>
      <c r="F1201" s="46"/>
      <c r="G1201" s="35"/>
      <c r="H1201" s="35"/>
      <c r="I1201" s="20"/>
      <c r="J1201" s="35"/>
      <c r="K1201" s="36">
        <f>K1195</f>
        <v>0</v>
      </c>
      <c r="L1201" s="38"/>
      <c r="M1201" s="27"/>
    </row>
    <row r="1202" spans="1:13" s="1" customFormat="1" ht="9" x14ac:dyDescent="0.15">
      <c r="A1202" s="139"/>
      <c r="B1202" s="139"/>
      <c r="C1202" s="154"/>
      <c r="D1202" s="4"/>
      <c r="E1202" s="33"/>
      <c r="F1202" s="46"/>
      <c r="G1202" s="35"/>
      <c r="H1202" s="35"/>
      <c r="I1202" s="20"/>
      <c r="J1202" s="36"/>
      <c r="K1202" s="35"/>
      <c r="L1202" s="38"/>
      <c r="M1202" s="27"/>
    </row>
    <row r="1203" spans="1:13" s="1" customFormat="1" ht="12" x14ac:dyDescent="0.15">
      <c r="A1203" s="146"/>
      <c r="B1203" s="146"/>
      <c r="C1203" s="155"/>
      <c r="D1203" s="5" t="s">
        <v>1268</v>
      </c>
      <c r="E1203" s="34"/>
      <c r="F1203" s="47"/>
      <c r="G1203" s="42"/>
      <c r="H1203" s="42"/>
      <c r="I1203" s="43"/>
      <c r="J1203" s="42"/>
      <c r="K1203" s="164">
        <f>J1200+K1201</f>
        <v>0</v>
      </c>
      <c r="L1203" s="44"/>
      <c r="M1203" s="27"/>
    </row>
    <row r="1204" spans="1:13" s="8" customFormat="1" ht="9" x14ac:dyDescent="0.15">
      <c r="A1204" s="140"/>
      <c r="B1204" s="140"/>
      <c r="C1204" s="115"/>
      <c r="D1204" s="116"/>
      <c r="E1204" s="55"/>
      <c r="F1204" s="54"/>
      <c r="G1204" s="55"/>
      <c r="H1204" s="55"/>
      <c r="I1204" s="55"/>
      <c r="J1204" s="55"/>
      <c r="K1204" s="55"/>
      <c r="L1204" s="60"/>
      <c r="M1204" s="26"/>
    </row>
    <row r="1205" spans="1:13" s="1" customFormat="1" ht="9" x14ac:dyDescent="0.15">
      <c r="A1205" s="146"/>
      <c r="B1205" s="146"/>
      <c r="C1205" s="154"/>
      <c r="D1205" s="4" t="s">
        <v>1269</v>
      </c>
      <c r="E1205" s="33"/>
      <c r="F1205" s="46"/>
      <c r="G1205" s="35"/>
      <c r="H1205" s="35"/>
      <c r="I1205" s="20"/>
      <c r="J1205" s="36"/>
      <c r="K1205" s="35"/>
      <c r="L1205" s="38"/>
      <c r="M1205" s="27"/>
    </row>
    <row r="1206" spans="1:13" s="1" customFormat="1" ht="9" x14ac:dyDescent="0.15">
      <c r="A1206" s="146"/>
      <c r="B1206" s="146"/>
      <c r="C1206" s="154"/>
      <c r="D1206" s="4" t="s">
        <v>18</v>
      </c>
      <c r="E1206" s="33"/>
      <c r="F1206" s="46"/>
      <c r="G1206" s="35"/>
      <c r="H1206" s="35"/>
      <c r="I1206" s="20"/>
      <c r="J1206" s="36"/>
      <c r="K1206" s="35"/>
      <c r="L1206" s="38"/>
      <c r="M1206" s="27"/>
    </row>
    <row r="1207" spans="1:13" s="1" customFormat="1" ht="9" x14ac:dyDescent="0.15">
      <c r="A1207" s="146"/>
      <c r="B1207" s="146"/>
      <c r="C1207" s="154"/>
      <c r="D1207" s="10" t="s">
        <v>19</v>
      </c>
      <c r="E1207" s="88">
        <v>0</v>
      </c>
      <c r="F1207" s="11"/>
      <c r="G1207" s="13"/>
      <c r="H1207" s="13"/>
      <c r="I1207" s="12"/>
      <c r="J1207" s="13"/>
      <c r="K1207" s="13"/>
      <c r="L1207" s="38"/>
      <c r="M1207" s="21"/>
    </row>
    <row r="1208" spans="1:13" s="1" customFormat="1" ht="9" x14ac:dyDescent="0.15">
      <c r="A1208" s="146"/>
      <c r="B1208" s="146"/>
      <c r="C1208" s="154"/>
      <c r="D1208" s="10" t="s">
        <v>20</v>
      </c>
      <c r="E1208" s="88">
        <v>0</v>
      </c>
      <c r="F1208" s="11"/>
      <c r="G1208" s="53" t="s">
        <v>33</v>
      </c>
      <c r="H1208" s="13"/>
      <c r="I1208" s="12"/>
      <c r="J1208" s="13"/>
      <c r="K1208" s="13"/>
      <c r="L1208" s="38"/>
      <c r="M1208" s="21"/>
    </row>
    <row r="1209" spans="1:13" s="1" customFormat="1" ht="9" x14ac:dyDescent="0.15">
      <c r="A1209" s="146"/>
      <c r="B1209" s="146"/>
      <c r="C1209" s="154"/>
      <c r="D1209" s="10" t="s">
        <v>40</v>
      </c>
      <c r="E1209" s="88">
        <v>0</v>
      </c>
      <c r="F1209" s="11"/>
      <c r="G1209" s="53" t="s">
        <v>34</v>
      </c>
      <c r="H1209" s="13"/>
      <c r="I1209" s="12"/>
      <c r="J1209" s="13"/>
      <c r="K1209" s="13"/>
      <c r="L1209" s="38"/>
      <c r="M1209" s="21"/>
    </row>
    <row r="1210" spans="1:13" s="1" customFormat="1" ht="9" x14ac:dyDescent="0.15">
      <c r="A1210" s="146"/>
      <c r="B1210" s="146"/>
      <c r="C1210" s="154"/>
      <c r="D1210" s="10" t="s">
        <v>21</v>
      </c>
      <c r="E1210" s="88">
        <v>0</v>
      </c>
      <c r="F1210" s="11"/>
      <c r="G1210" s="411"/>
      <c r="H1210" s="412"/>
      <c r="I1210" s="412"/>
      <c r="J1210" s="412"/>
      <c r="K1210" s="413"/>
      <c r="L1210" s="38"/>
      <c r="M1210" s="21"/>
    </row>
    <row r="1211" spans="1:13" s="1" customFormat="1" ht="9" x14ac:dyDescent="0.15">
      <c r="A1211" s="146"/>
      <c r="B1211" s="146"/>
      <c r="C1211" s="154"/>
      <c r="D1211" s="10" t="s">
        <v>22</v>
      </c>
      <c r="E1211" s="88">
        <v>0</v>
      </c>
      <c r="F1211" s="11"/>
      <c r="G1211" s="414"/>
      <c r="H1211" s="415"/>
      <c r="I1211" s="415"/>
      <c r="J1211" s="415"/>
      <c r="K1211" s="416"/>
      <c r="L1211" s="38"/>
      <c r="M1211" s="21"/>
    </row>
    <row r="1212" spans="1:13" s="1" customFormat="1" ht="9" x14ac:dyDescent="0.15">
      <c r="A1212" s="146"/>
      <c r="B1212" s="146"/>
      <c r="C1212" s="154"/>
      <c r="D1212" s="10" t="s">
        <v>23</v>
      </c>
      <c r="E1212" s="12">
        <f>SUM(E1213:E1216)</f>
        <v>3.65</v>
      </c>
      <c r="F1212" s="11"/>
      <c r="G1212" s="13"/>
      <c r="H1212" s="13"/>
      <c r="I1212" s="12"/>
      <c r="J1212" s="13"/>
      <c r="K1212" s="13"/>
      <c r="L1212" s="38"/>
      <c r="M1212" s="21"/>
    </row>
    <row r="1213" spans="1:13" s="1" customFormat="1" ht="9" x14ac:dyDescent="0.15">
      <c r="A1213" s="146"/>
      <c r="B1213" s="146"/>
      <c r="C1213" s="154"/>
      <c r="D1213" s="14" t="s">
        <v>24</v>
      </c>
      <c r="E1213" s="50">
        <v>3</v>
      </c>
      <c r="F1213" s="11"/>
      <c r="G1213" s="13"/>
      <c r="H1213" s="13"/>
      <c r="I1213" s="12"/>
      <c r="J1213" s="13"/>
      <c r="K1213" s="13"/>
      <c r="L1213" s="38"/>
      <c r="M1213" s="21"/>
    </row>
    <row r="1214" spans="1:13" s="1" customFormat="1" ht="9" x14ac:dyDescent="0.15">
      <c r="A1214" s="146"/>
      <c r="B1214" s="146"/>
      <c r="C1214" s="154"/>
      <c r="D1214" s="14" t="s">
        <v>25</v>
      </c>
      <c r="E1214" s="50">
        <v>0.65</v>
      </c>
      <c r="F1214" s="11"/>
      <c r="G1214" s="13"/>
      <c r="H1214" s="13"/>
      <c r="I1214" s="12"/>
      <c r="J1214" s="13"/>
      <c r="K1214" s="13"/>
      <c r="L1214" s="38"/>
      <c r="M1214" s="21"/>
    </row>
    <row r="1215" spans="1:13" s="1" customFormat="1" ht="9" x14ac:dyDescent="0.15">
      <c r="A1215" s="146"/>
      <c r="B1215" s="146"/>
      <c r="C1215" s="154"/>
      <c r="D1215" s="14" t="s">
        <v>41</v>
      </c>
      <c r="E1215" s="89">
        <v>0</v>
      </c>
      <c r="F1215" s="11"/>
      <c r="G1215" s="13"/>
      <c r="H1215" s="13"/>
      <c r="I1215" s="12"/>
      <c r="J1215" s="13"/>
      <c r="K1215" s="13"/>
      <c r="L1215" s="38"/>
      <c r="M1215" s="21"/>
    </row>
    <row r="1216" spans="1:13" s="1" customFormat="1" ht="9" x14ac:dyDescent="0.15">
      <c r="A1216" s="146"/>
      <c r="B1216" s="146"/>
      <c r="C1216" s="154"/>
      <c r="D1216" s="7" t="s">
        <v>1280</v>
      </c>
      <c r="E1216" s="89">
        <v>0</v>
      </c>
      <c r="F1216" s="11"/>
      <c r="G1216" s="13"/>
      <c r="H1216" s="13"/>
      <c r="I1216" s="12"/>
      <c r="J1216" s="13"/>
      <c r="K1216" s="13"/>
      <c r="L1216" s="38"/>
      <c r="M1216" s="21"/>
    </row>
    <row r="1217" spans="1:13" s="1" customFormat="1" ht="9" x14ac:dyDescent="0.15">
      <c r="A1217" s="146"/>
      <c r="B1217" s="146"/>
      <c r="C1217" s="154"/>
      <c r="D1217" s="15"/>
      <c r="E1217" s="11"/>
      <c r="F1217" s="11"/>
      <c r="G1217" s="13"/>
      <c r="H1217" s="13"/>
      <c r="I1217" s="12"/>
      <c r="J1217" s="13"/>
      <c r="K1217" s="13"/>
      <c r="L1217" s="38"/>
      <c r="M1217" s="21"/>
    </row>
    <row r="1218" spans="1:13" s="2" customFormat="1" ht="9" x14ac:dyDescent="0.15">
      <c r="A1218" s="146"/>
      <c r="B1218" s="146"/>
      <c r="C1218" s="154"/>
      <c r="D1218" s="16" t="s">
        <v>26</v>
      </c>
      <c r="E1218" s="18">
        <f>ROUND(TRUNC(((((1+(E1210+E1207+E1208)/100)*((1+E1209/100))*((1+E1211/100)))/((1-E1212/100)))-1)*100,3),2)</f>
        <v>3.79</v>
      </c>
      <c r="F1218" s="17"/>
      <c r="G1218" s="19"/>
      <c r="H1218" s="19"/>
      <c r="I1218" s="20"/>
      <c r="J1218" s="36"/>
      <c r="K1218" s="35"/>
      <c r="L1218" s="38"/>
      <c r="M1218" s="27"/>
    </row>
    <row r="1219" spans="1:13" s="1" customFormat="1" ht="9" x14ac:dyDescent="0.15">
      <c r="A1219" s="139"/>
      <c r="B1219" s="139"/>
      <c r="C1219" s="154"/>
      <c r="D1219" s="4"/>
      <c r="E1219" s="33"/>
      <c r="F1219" s="46"/>
      <c r="G1219" s="35"/>
      <c r="H1219" s="35"/>
      <c r="I1219" s="20"/>
      <c r="J1219" s="36"/>
      <c r="K1219" s="35"/>
      <c r="L1219" s="38"/>
      <c r="M1219" s="27"/>
    </row>
    <row r="1220" spans="1:13" s="1" customFormat="1" ht="9" x14ac:dyDescent="0.15">
      <c r="A1220" s="146"/>
      <c r="B1220" s="146"/>
      <c r="C1220" s="154"/>
      <c r="D1220" s="4" t="s">
        <v>1270</v>
      </c>
      <c r="E1220" s="33"/>
      <c r="F1220" s="46"/>
      <c r="G1220" s="35"/>
      <c r="H1220" s="35"/>
      <c r="I1220" s="20"/>
      <c r="J1220" s="36">
        <f>TRUNC(J1200*E1218/100,2)</f>
        <v>0</v>
      </c>
      <c r="K1220" s="35"/>
      <c r="L1220" s="38"/>
      <c r="M1220" s="27"/>
    </row>
    <row r="1221" spans="1:13" s="2" customFormat="1" ht="9" x14ac:dyDescent="0.15">
      <c r="A1221" s="146"/>
      <c r="B1221" s="146"/>
      <c r="C1221" s="154"/>
      <c r="D1221" s="4" t="s">
        <v>1271</v>
      </c>
      <c r="E1221" s="33"/>
      <c r="F1221" s="46"/>
      <c r="G1221" s="35"/>
      <c r="H1221" s="35"/>
      <c r="I1221" s="20"/>
      <c r="J1221" s="35"/>
      <c r="K1221" s="36">
        <f>TRUNC(K1201*E1218/100,2)</f>
        <v>0</v>
      </c>
      <c r="L1221" s="38"/>
      <c r="M1221" s="27"/>
    </row>
    <row r="1222" spans="1:13" s="1" customFormat="1" ht="9" x14ac:dyDescent="0.15">
      <c r="A1222" s="139"/>
      <c r="B1222" s="139"/>
      <c r="C1222" s="154"/>
      <c r="D1222" s="4"/>
      <c r="E1222" s="33"/>
      <c r="F1222" s="46"/>
      <c r="G1222" s="35"/>
      <c r="H1222" s="35"/>
      <c r="I1222" s="20"/>
      <c r="J1222" s="36"/>
      <c r="K1222" s="35"/>
      <c r="L1222" s="38"/>
      <c r="M1222" s="27"/>
    </row>
    <row r="1223" spans="1:13" s="1" customFormat="1" ht="12" x14ac:dyDescent="0.15">
      <c r="A1223" s="146"/>
      <c r="B1223" s="146"/>
      <c r="C1223" s="155"/>
      <c r="D1223" s="5" t="s">
        <v>1272</v>
      </c>
      <c r="E1223" s="34"/>
      <c r="F1223" s="47"/>
      <c r="G1223" s="42"/>
      <c r="H1223" s="42"/>
      <c r="I1223" s="43"/>
      <c r="J1223" s="42"/>
      <c r="K1223" s="164">
        <f>J1220+K1221</f>
        <v>0</v>
      </c>
      <c r="L1223" s="44"/>
      <c r="M1223" s="27"/>
    </row>
    <row r="1224" spans="1:13" s="1" customFormat="1" ht="9.75" thickBot="1" x14ac:dyDescent="0.2">
      <c r="A1224" s="146"/>
      <c r="B1224" s="146"/>
      <c r="C1224" s="156"/>
      <c r="D1224" s="6"/>
      <c r="E1224" s="32"/>
      <c r="F1224" s="48"/>
      <c r="G1224" s="39"/>
      <c r="H1224" s="39"/>
      <c r="I1224" s="40"/>
      <c r="J1224" s="39"/>
      <c r="K1224" s="39"/>
      <c r="L1224" s="41"/>
      <c r="M1224" s="27"/>
    </row>
    <row r="1225" spans="1:13" s="2" customFormat="1" ht="9.75" thickBot="1" x14ac:dyDescent="0.2">
      <c r="A1225" s="146"/>
      <c r="B1225" s="146"/>
      <c r="C1225" s="157"/>
      <c r="D1225" s="3"/>
      <c r="E1225" s="56"/>
      <c r="F1225" s="49"/>
      <c r="G1225" s="57"/>
      <c r="H1225" s="57"/>
      <c r="I1225" s="58"/>
      <c r="J1225" s="57"/>
      <c r="K1225" s="57"/>
      <c r="L1225" s="59"/>
      <c r="M1225" s="9"/>
    </row>
    <row r="1226" spans="1:13" s="2" customFormat="1" ht="27" customHeight="1" x14ac:dyDescent="0.25">
      <c r="A1226" s="139"/>
      <c r="B1226" s="139"/>
      <c r="C1226" s="158"/>
      <c r="D1226" s="403" t="s">
        <v>1284</v>
      </c>
      <c r="E1226" s="404"/>
      <c r="F1226" s="404"/>
      <c r="G1226" s="404"/>
      <c r="H1226" s="404"/>
      <c r="I1226" s="404"/>
      <c r="J1226" s="404"/>
      <c r="K1226" s="404"/>
      <c r="L1226" s="405"/>
      <c r="M1226" s="27"/>
    </row>
    <row r="1227" spans="1:13" s="1" customFormat="1" ht="9" x14ac:dyDescent="0.15">
      <c r="A1227" s="139"/>
      <c r="B1227" s="139"/>
      <c r="C1227" s="154"/>
      <c r="D1227" s="4"/>
      <c r="E1227" s="33"/>
      <c r="F1227" s="46"/>
      <c r="G1227" s="35"/>
      <c r="H1227" s="35"/>
      <c r="I1227" s="20"/>
      <c r="J1227" s="36"/>
      <c r="K1227" s="35"/>
      <c r="L1227" s="38"/>
      <c r="M1227" s="27"/>
    </row>
    <row r="1228" spans="1:13" s="1" customFormat="1" ht="9" x14ac:dyDescent="0.15">
      <c r="A1228" s="146"/>
      <c r="B1228" s="146"/>
      <c r="C1228" s="154"/>
      <c r="D1228" s="4" t="s">
        <v>1273</v>
      </c>
      <c r="E1228" s="33"/>
      <c r="F1228" s="46"/>
      <c r="G1228" s="35"/>
      <c r="H1228" s="35"/>
      <c r="I1228" s="20"/>
      <c r="J1228" s="36">
        <f>TRUNC(J1134+J1154+J1200+J1220,2)</f>
        <v>0</v>
      </c>
      <c r="K1228" s="35"/>
      <c r="L1228" s="38"/>
      <c r="M1228" s="27"/>
    </row>
    <row r="1229" spans="1:13" s="2" customFormat="1" ht="9" x14ac:dyDescent="0.15">
      <c r="A1229" s="146"/>
      <c r="B1229" s="146"/>
      <c r="C1229" s="154"/>
      <c r="D1229" s="4" t="s">
        <v>1274</v>
      </c>
      <c r="E1229" s="33"/>
      <c r="F1229" s="46"/>
      <c r="G1229" s="35"/>
      <c r="H1229" s="35"/>
      <c r="I1229" s="20"/>
      <c r="J1229" s="35"/>
      <c r="K1229" s="36">
        <f>TRUNC(K1135+K1155+K1201+K1221,2)</f>
        <v>0</v>
      </c>
      <c r="L1229" s="38"/>
      <c r="M1229" s="27"/>
    </row>
    <row r="1230" spans="1:13" s="1" customFormat="1" ht="9" x14ac:dyDescent="0.15">
      <c r="A1230" s="139"/>
      <c r="B1230" s="139"/>
      <c r="C1230" s="154"/>
      <c r="D1230" s="4" t="s">
        <v>61</v>
      </c>
      <c r="E1230" s="33"/>
      <c r="F1230" s="46"/>
      <c r="G1230" s="35"/>
      <c r="H1230" s="35"/>
      <c r="I1230" s="20"/>
      <c r="J1230" s="36"/>
      <c r="K1230" s="35"/>
      <c r="L1230" s="38"/>
      <c r="M1230" s="27"/>
    </row>
    <row r="1231" spans="1:13" s="1" customFormat="1" ht="23.25" x14ac:dyDescent="0.15">
      <c r="A1231" s="146"/>
      <c r="B1231" s="146"/>
      <c r="C1231" s="155"/>
      <c r="D1231" s="5" t="s">
        <v>16</v>
      </c>
      <c r="E1231" s="34"/>
      <c r="F1231" s="47"/>
      <c r="G1231" s="42"/>
      <c r="H1231" s="42"/>
      <c r="I1231" s="43"/>
      <c r="J1231" s="42"/>
      <c r="K1231" s="409">
        <f>TRUNC(J1228+K1229,2)</f>
        <v>0</v>
      </c>
      <c r="L1231" s="410"/>
      <c r="M1231" s="27"/>
    </row>
    <row r="1232" spans="1:13" s="1" customFormat="1" ht="9.75" thickBot="1" x14ac:dyDescent="0.2">
      <c r="A1232" s="146"/>
      <c r="B1232" s="146"/>
      <c r="C1232" s="156"/>
      <c r="D1232" s="6"/>
      <c r="E1232" s="32"/>
      <c r="F1232" s="48"/>
      <c r="G1232" s="39"/>
      <c r="H1232" s="39"/>
      <c r="I1232" s="40"/>
      <c r="J1232" s="39"/>
      <c r="K1232" s="39"/>
      <c r="L1232" s="41"/>
      <c r="M1232" s="27"/>
    </row>
    <row r="1234" spans="4:9" x14ac:dyDescent="0.2">
      <c r="D1234" s="165" t="s">
        <v>1289</v>
      </c>
      <c r="E1234" s="166"/>
      <c r="F1234" s="167"/>
      <c r="G1234" s="168"/>
      <c r="H1234" s="168"/>
      <c r="I1234" s="168"/>
    </row>
    <row r="1235" spans="4:9" x14ac:dyDescent="0.2">
      <c r="D1235" s="165" t="s">
        <v>1288</v>
      </c>
      <c r="E1235" s="166"/>
      <c r="F1235" s="167"/>
      <c r="G1235" s="168"/>
      <c r="H1235" s="168"/>
      <c r="I1235" s="168"/>
    </row>
    <row r="1236" spans="4:9" x14ac:dyDescent="0.2">
      <c r="D1236" s="165" t="s">
        <v>1287</v>
      </c>
      <c r="E1236" s="166"/>
      <c r="F1236" s="167"/>
      <c r="G1236" s="168"/>
      <c r="H1236" s="168"/>
      <c r="I1236" s="168"/>
    </row>
  </sheetData>
  <customSheetViews>
    <customSheetView guid="{419A589E-2E50-4375-AD52-77E7DEBAB9C0}" scale="120" showPageBreaks="1" showGridLines="0" printArea="1" hiddenRows="1" hiddenColumns="1" topLeftCell="B1">
      <pane xSplit="6" ySplit="6" topLeftCell="K737" activePane="bottomRight" state="frozen"/>
      <selection pane="bottomRight" activeCell="O784" sqref="O784"/>
      <pageMargins left="0.51181102362204722" right="0.39370078740157483" top="1.7322834645669292" bottom="0.35433070866141736" header="0.15748031496062992" footer="0.15748031496062992"/>
      <pageSetup paperSize="9" scale="96" orientation="landscape" horizontalDpi="300" verticalDpi="300" r:id="rId1"/>
      <headerFooter alignWithMargins="0">
        <oddHeader>&amp;L&amp;G
Proeng Engenharia e Projetos Ltda
CNPJ 17.607.440/0001-04
&amp;"Arial,Negrito itálico"Construção do centro de atividades - Concórdia
Área total construída: 8.355,52m²&amp;C
&amp;14PLANILHA ORÇAMENTÁRIA</oddHeader>
        <oddFooter>&amp;R&amp;8Página &amp;P/&amp;N</oddFooter>
      </headerFooter>
    </customSheetView>
  </customSheetViews>
  <mergeCells count="11">
    <mergeCell ref="D1226:L1226"/>
    <mergeCell ref="D1198:L1198"/>
    <mergeCell ref="D1132:L1132"/>
    <mergeCell ref="K1231:L1231"/>
    <mergeCell ref="G1210:K1211"/>
    <mergeCell ref="G1144:K1145"/>
    <mergeCell ref="D20:D21"/>
    <mergeCell ref="F20:F21"/>
    <mergeCell ref="E20:E21"/>
    <mergeCell ref="G20:I20"/>
    <mergeCell ref="J20:L20"/>
  </mergeCells>
  <phoneticPr fontId="13" type="noConversion"/>
  <printOptions horizontalCentered="1"/>
  <pageMargins left="0.51181102362204722" right="0.39370078740157483" top="0.98425196850393704" bottom="0.98425196850393704" header="0.15748031496062992" footer="0.15748031496062992"/>
  <pageSetup paperSize="9" scale="80" fitToHeight="50" orientation="portrait" horizontalDpi="300" verticalDpi="300" r:id="rId2"/>
  <headerFooter alignWithMargins="0">
    <oddHeader xml:space="preserve">&amp;L&amp;G
&amp;C
</oddHeader>
    <oddFooter>&amp;L
&amp;"Arial,Negrito"Inclui Planilhas:&amp;"Arial,Normal"
Reforma e Ampliação do Restaurante e revitalização do estacionamento Frontal do SPR
Ref.: Agosto/2026&amp;R&amp;8Página &amp;P/&amp;N</oddFooter>
  </headerFooter>
  <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88"/>
  <sheetViews>
    <sheetView topLeftCell="A46" workbookViewId="0">
      <selection activeCell="AM33" sqref="AM33"/>
    </sheetView>
  </sheetViews>
  <sheetFormatPr defaultRowHeight="14.25" x14ac:dyDescent="0.2"/>
  <cols>
    <col min="1" max="1" width="4.85546875" style="266" customWidth="1"/>
    <col min="2" max="2" width="38" style="267" customWidth="1"/>
    <col min="3" max="3" width="11.7109375" style="266" customWidth="1"/>
    <col min="4" max="4" width="12.7109375" style="266" customWidth="1"/>
    <col min="5" max="5" width="11.85546875" style="266" customWidth="1"/>
    <col min="6" max="6" width="7" style="266" customWidth="1"/>
    <col min="7" max="7" width="11.140625" style="268" customWidth="1"/>
    <col min="8" max="8" width="6.85546875" style="269" customWidth="1"/>
    <col min="9" max="9" width="12.42578125" style="268" customWidth="1"/>
    <col min="10" max="10" width="6.5703125" style="268" bestFit="1" customWidth="1"/>
    <col min="11" max="11" width="11.28515625" style="268" bestFit="1" customWidth="1"/>
    <col min="12" max="12" width="6.7109375" style="268" customWidth="1"/>
    <col min="13" max="13" width="12.85546875" style="268" bestFit="1" customWidth="1"/>
    <col min="14" max="14" width="6.5703125" style="268" bestFit="1" customWidth="1"/>
    <col min="15" max="15" width="11.28515625" style="268" bestFit="1" customWidth="1"/>
    <col min="16" max="16" width="6.7109375" style="268" customWidth="1"/>
    <col min="17" max="17" width="12.85546875" style="268" bestFit="1" customWidth="1"/>
    <col min="18" max="18" width="6.5703125" style="268" bestFit="1" customWidth="1"/>
    <col min="19" max="19" width="11.28515625" style="268" bestFit="1" customWidth="1"/>
    <col min="20" max="20" width="6.7109375" style="268" customWidth="1"/>
    <col min="21" max="21" width="12.85546875" style="268" bestFit="1" customWidth="1"/>
    <col min="22" max="22" width="6.5703125" style="268" bestFit="1" customWidth="1"/>
    <col min="23" max="23" width="11.28515625" style="268" bestFit="1" customWidth="1"/>
    <col min="24" max="24" width="6.7109375" style="268" customWidth="1"/>
    <col min="25" max="25" width="12.85546875" style="268" bestFit="1" customWidth="1"/>
    <col min="26" max="26" width="6.5703125" style="268" bestFit="1" customWidth="1"/>
    <col min="27" max="27" width="8.85546875" style="270"/>
    <col min="28" max="28" width="13.5703125" style="270" bestFit="1" customWidth="1"/>
    <col min="29" max="29" width="7.7109375" style="170" bestFit="1" customWidth="1"/>
    <col min="30" max="30" width="13.7109375" style="170" customWidth="1"/>
    <col min="31" max="31" width="6.28515625" style="270" bestFit="1" customWidth="1"/>
    <col min="32" max="33" width="15.85546875" style="270" customWidth="1"/>
    <col min="34" max="181" width="8.85546875" style="270"/>
    <col min="182" max="182" width="4.85546875" style="270" customWidth="1"/>
    <col min="183" max="183" width="33.85546875" style="270" customWidth="1"/>
    <col min="184" max="185" width="8.85546875" style="270"/>
    <col min="186" max="186" width="11.85546875" style="270" customWidth="1"/>
    <col min="187" max="187" width="5.7109375" style="270" customWidth="1"/>
    <col min="188" max="188" width="8.42578125" style="270" customWidth="1"/>
    <col min="189" max="189" width="6" style="270" customWidth="1"/>
    <col min="190" max="190" width="8.42578125" style="270" customWidth="1"/>
    <col min="191" max="191" width="6.7109375" style="270" bestFit="1" customWidth="1"/>
    <col min="192" max="192" width="8.42578125" style="270" customWidth="1"/>
    <col min="193" max="193" width="6" style="270" customWidth="1"/>
    <col min="194" max="194" width="8.42578125" style="270" customWidth="1"/>
    <col min="195" max="195" width="6" style="270" bestFit="1" customWidth="1"/>
    <col min="196" max="196" width="8.42578125" style="270" customWidth="1"/>
    <col min="197" max="197" width="6" style="270" customWidth="1"/>
    <col min="198" max="198" width="8.42578125" style="270" customWidth="1"/>
    <col min="199" max="199" width="6" style="270" bestFit="1" customWidth="1"/>
    <col min="200" max="200" width="8.42578125" style="270" customWidth="1"/>
    <col min="201" max="201" width="6" style="270" customWidth="1"/>
    <col min="202" max="202" width="8.42578125" style="270" customWidth="1"/>
    <col min="203" max="203" width="6" style="270" bestFit="1" customWidth="1"/>
    <col min="204" max="204" width="8.42578125" style="270" customWidth="1"/>
    <col min="205" max="205" width="6" style="270" customWidth="1"/>
    <col min="206" max="206" width="8.42578125" style="270" customWidth="1"/>
    <col min="207" max="207" width="6" style="270" bestFit="1" customWidth="1"/>
    <col min="208" max="208" width="8.42578125" style="270" customWidth="1"/>
    <col min="209" max="209" width="6" style="270" customWidth="1"/>
    <col min="210" max="210" width="8.42578125" style="270" customWidth="1"/>
    <col min="211" max="211" width="6" style="270" bestFit="1" customWidth="1"/>
    <col min="212" max="212" width="8.42578125" style="270" customWidth="1"/>
    <col min="213" max="213" width="6" style="270" customWidth="1"/>
    <col min="214" max="214" width="8.42578125" style="270" customWidth="1"/>
    <col min="215" max="215" width="6" style="270" bestFit="1" customWidth="1"/>
    <col min="216" max="216" width="8.42578125" style="270" customWidth="1"/>
    <col min="217" max="217" width="6" style="270" customWidth="1"/>
    <col min="218" max="218" width="8.42578125" style="270" customWidth="1"/>
    <col min="219" max="219" width="6" style="270" bestFit="1" customWidth="1"/>
    <col min="220" max="220" width="8.42578125" style="270" customWidth="1"/>
    <col min="221" max="221" width="6" style="270" customWidth="1"/>
    <col min="222" max="222" width="8.42578125" style="270" customWidth="1"/>
    <col min="223" max="223" width="6" style="270" bestFit="1" customWidth="1"/>
    <col min="224" max="224" width="8.42578125" style="270" customWidth="1"/>
    <col min="225" max="225" width="6" style="270" customWidth="1"/>
    <col min="226" max="226" width="8.42578125" style="270" customWidth="1"/>
    <col min="227" max="227" width="6" style="270" bestFit="1" customWidth="1"/>
    <col min="228" max="228" width="8.42578125" style="270" customWidth="1"/>
    <col min="229" max="229" width="6" style="270" customWidth="1"/>
    <col min="230" max="230" width="8.42578125" style="270" customWidth="1"/>
    <col min="231" max="231" width="6" style="270" bestFit="1" customWidth="1"/>
    <col min="232" max="232" width="8.42578125" style="270" customWidth="1"/>
    <col min="233" max="233" width="6" style="270" customWidth="1"/>
    <col min="234" max="234" width="8.42578125" style="270" customWidth="1"/>
    <col min="235" max="235" width="6" style="270" bestFit="1" customWidth="1"/>
    <col min="236" max="236" width="8.42578125" style="270" customWidth="1"/>
    <col min="237" max="237" width="6" style="270" customWidth="1"/>
    <col min="238" max="238" width="8.42578125" style="270" customWidth="1"/>
    <col min="239" max="239" width="6" style="270" bestFit="1" customWidth="1"/>
    <col min="240" max="240" width="8.42578125" style="270" customWidth="1"/>
    <col min="241" max="241" width="6" style="270" customWidth="1"/>
    <col min="242" max="242" width="8.42578125" style="270" customWidth="1"/>
    <col min="243" max="243" width="6" style="270" bestFit="1" customWidth="1"/>
    <col min="244" max="244" width="8.42578125" style="270" customWidth="1"/>
    <col min="245" max="245" width="6" style="270" customWidth="1"/>
    <col min="246" max="246" width="8.42578125" style="270" customWidth="1"/>
    <col min="247" max="247" width="6" style="270" bestFit="1" customWidth="1"/>
    <col min="248" max="248" width="8.42578125" style="270" customWidth="1"/>
    <col min="249" max="249" width="6" style="270" customWidth="1"/>
    <col min="250" max="250" width="8.42578125" style="270" customWidth="1"/>
    <col min="251" max="251" width="6" style="270" bestFit="1" customWidth="1"/>
    <col min="252" max="252" width="8.42578125" style="270" customWidth="1"/>
    <col min="253" max="253" width="6" style="270" customWidth="1"/>
    <col min="254" max="254" width="8.42578125" style="270" customWidth="1"/>
    <col min="255" max="255" width="6" style="270" bestFit="1" customWidth="1"/>
    <col min="256" max="256" width="8.42578125" style="270" customWidth="1"/>
    <col min="257" max="257" width="6" style="270" customWidth="1"/>
    <col min="258" max="258" width="8.42578125" style="270" customWidth="1"/>
    <col min="259" max="259" width="6" style="270" bestFit="1" customWidth="1"/>
    <col min="260" max="260" width="8.42578125" style="270" customWidth="1"/>
    <col min="261" max="261" width="6" style="270" customWidth="1"/>
    <col min="262" max="262" width="8.42578125" style="270" customWidth="1"/>
    <col min="263" max="263" width="6" style="270" bestFit="1" customWidth="1"/>
    <col min="264" max="264" width="8.42578125" style="270" customWidth="1"/>
    <col min="265" max="265" width="6" style="270" customWidth="1"/>
    <col min="266" max="266" width="8.42578125" style="270" customWidth="1"/>
    <col min="267" max="267" width="6" style="270" bestFit="1" customWidth="1"/>
    <col min="268" max="268" width="8.42578125" style="270" customWidth="1"/>
    <col min="269" max="269" width="6" style="270" customWidth="1"/>
    <col min="270" max="270" width="8.42578125" style="270" customWidth="1"/>
    <col min="271" max="271" width="6" style="270" bestFit="1" customWidth="1"/>
    <col min="272" max="272" width="8.42578125" style="270" customWidth="1"/>
    <col min="273" max="273" width="6" style="270" customWidth="1"/>
    <col min="274" max="274" width="8.42578125" style="270" customWidth="1"/>
    <col min="275" max="275" width="6" style="270" bestFit="1" customWidth="1"/>
    <col min="276" max="276" width="8.42578125" style="270" customWidth="1"/>
    <col min="277" max="277" width="6" style="270" customWidth="1"/>
    <col min="278" max="278" width="8.42578125" style="270" customWidth="1"/>
    <col min="279" max="279" width="6" style="270" bestFit="1" customWidth="1"/>
    <col min="280" max="280" width="8.42578125" style="270" customWidth="1"/>
    <col min="281" max="281" width="6" style="270" customWidth="1"/>
    <col min="282" max="282" width="8.42578125" style="270" customWidth="1"/>
    <col min="283" max="283" width="6" style="270" bestFit="1" customWidth="1"/>
    <col min="284" max="284" width="8.85546875" style="270"/>
    <col min="285" max="286" width="6" style="270" bestFit="1" customWidth="1"/>
    <col min="287" max="287" width="2.28515625" style="270" bestFit="1" customWidth="1"/>
    <col min="288" max="437" width="8.85546875" style="270"/>
    <col min="438" max="438" width="4.85546875" style="270" customWidth="1"/>
    <col min="439" max="439" width="33.85546875" style="270" customWidth="1"/>
    <col min="440" max="441" width="8.85546875" style="270"/>
    <col min="442" max="442" width="11.85546875" style="270" customWidth="1"/>
    <col min="443" max="443" width="5.7109375" style="270" customWidth="1"/>
    <col min="444" max="444" width="8.42578125" style="270" customWidth="1"/>
    <col min="445" max="445" width="6" style="270" customWidth="1"/>
    <col min="446" max="446" width="8.42578125" style="270" customWidth="1"/>
    <col min="447" max="447" width="6.7109375" style="270" bestFit="1" customWidth="1"/>
    <col min="448" max="448" width="8.42578125" style="270" customWidth="1"/>
    <col min="449" max="449" width="6" style="270" customWidth="1"/>
    <col min="450" max="450" width="8.42578125" style="270" customWidth="1"/>
    <col min="451" max="451" width="6" style="270" bestFit="1" customWidth="1"/>
    <col min="452" max="452" width="8.42578125" style="270" customWidth="1"/>
    <col min="453" max="453" width="6" style="270" customWidth="1"/>
    <col min="454" max="454" width="8.42578125" style="270" customWidth="1"/>
    <col min="455" max="455" width="6" style="270" bestFit="1" customWidth="1"/>
    <col min="456" max="456" width="8.42578125" style="270" customWidth="1"/>
    <col min="457" max="457" width="6" style="270" customWidth="1"/>
    <col min="458" max="458" width="8.42578125" style="270" customWidth="1"/>
    <col min="459" max="459" width="6" style="270" bestFit="1" customWidth="1"/>
    <col min="460" max="460" width="8.42578125" style="270" customWidth="1"/>
    <col min="461" max="461" width="6" style="270" customWidth="1"/>
    <col min="462" max="462" width="8.42578125" style="270" customWidth="1"/>
    <col min="463" max="463" width="6" style="270" bestFit="1" customWidth="1"/>
    <col min="464" max="464" width="8.42578125" style="270" customWidth="1"/>
    <col min="465" max="465" width="6" style="270" customWidth="1"/>
    <col min="466" max="466" width="8.42578125" style="270" customWidth="1"/>
    <col min="467" max="467" width="6" style="270" bestFit="1" customWidth="1"/>
    <col min="468" max="468" width="8.42578125" style="270" customWidth="1"/>
    <col min="469" max="469" width="6" style="270" customWidth="1"/>
    <col min="470" max="470" width="8.42578125" style="270" customWidth="1"/>
    <col min="471" max="471" width="6" style="270" bestFit="1" customWidth="1"/>
    <col min="472" max="472" width="8.42578125" style="270" customWidth="1"/>
    <col min="473" max="473" width="6" style="270" customWidth="1"/>
    <col min="474" max="474" width="8.42578125" style="270" customWidth="1"/>
    <col min="475" max="475" width="6" style="270" bestFit="1" customWidth="1"/>
    <col min="476" max="476" width="8.42578125" style="270" customWidth="1"/>
    <col min="477" max="477" width="6" style="270" customWidth="1"/>
    <col min="478" max="478" width="8.42578125" style="270" customWidth="1"/>
    <col min="479" max="479" width="6" style="270" bestFit="1" customWidth="1"/>
    <col min="480" max="480" width="8.42578125" style="270" customWidth="1"/>
    <col min="481" max="481" width="6" style="270" customWidth="1"/>
    <col min="482" max="482" width="8.42578125" style="270" customWidth="1"/>
    <col min="483" max="483" width="6" style="270" bestFit="1" customWidth="1"/>
    <col min="484" max="484" width="8.42578125" style="270" customWidth="1"/>
    <col min="485" max="485" width="6" style="270" customWidth="1"/>
    <col min="486" max="486" width="8.42578125" style="270" customWidth="1"/>
    <col min="487" max="487" width="6" style="270" bestFit="1" customWidth="1"/>
    <col min="488" max="488" width="8.42578125" style="270" customWidth="1"/>
    <col min="489" max="489" width="6" style="270" customWidth="1"/>
    <col min="490" max="490" width="8.42578125" style="270" customWidth="1"/>
    <col min="491" max="491" width="6" style="270" bestFit="1" customWidth="1"/>
    <col min="492" max="492" width="8.42578125" style="270" customWidth="1"/>
    <col min="493" max="493" width="6" style="270" customWidth="1"/>
    <col min="494" max="494" width="8.42578125" style="270" customWidth="1"/>
    <col min="495" max="495" width="6" style="270" bestFit="1" customWidth="1"/>
    <col min="496" max="496" width="8.42578125" style="270" customWidth="1"/>
    <col min="497" max="497" width="6" style="270" customWidth="1"/>
    <col min="498" max="498" width="8.42578125" style="270" customWidth="1"/>
    <col min="499" max="499" width="6" style="270" bestFit="1" customWidth="1"/>
    <col min="500" max="500" width="8.42578125" style="270" customWidth="1"/>
    <col min="501" max="501" width="6" style="270" customWidth="1"/>
    <col min="502" max="502" width="8.42578125" style="270" customWidth="1"/>
    <col min="503" max="503" width="6" style="270" bestFit="1" customWidth="1"/>
    <col min="504" max="504" width="8.42578125" style="270" customWidth="1"/>
    <col min="505" max="505" width="6" style="270" customWidth="1"/>
    <col min="506" max="506" width="8.42578125" style="270" customWidth="1"/>
    <col min="507" max="507" width="6" style="270" bestFit="1" customWidth="1"/>
    <col min="508" max="508" width="8.42578125" style="270" customWidth="1"/>
    <col min="509" max="509" width="6" style="270" customWidth="1"/>
    <col min="510" max="510" width="8.42578125" style="270" customWidth="1"/>
    <col min="511" max="511" width="6" style="270" bestFit="1" customWidth="1"/>
    <col min="512" max="512" width="8.42578125" style="270" customWidth="1"/>
    <col min="513" max="513" width="6" style="270" customWidth="1"/>
    <col min="514" max="514" width="8.42578125" style="270" customWidth="1"/>
    <col min="515" max="515" width="6" style="270" bestFit="1" customWidth="1"/>
    <col min="516" max="516" width="8.42578125" style="270" customWidth="1"/>
    <col min="517" max="517" width="6" style="270" customWidth="1"/>
    <col min="518" max="518" width="8.42578125" style="270" customWidth="1"/>
    <col min="519" max="519" width="6" style="270" bestFit="1" customWidth="1"/>
    <col min="520" max="520" width="8.42578125" style="270" customWidth="1"/>
    <col min="521" max="521" width="6" style="270" customWidth="1"/>
    <col min="522" max="522" width="8.42578125" style="270" customWidth="1"/>
    <col min="523" max="523" width="6" style="270" bestFit="1" customWidth="1"/>
    <col min="524" max="524" width="8.42578125" style="270" customWidth="1"/>
    <col min="525" max="525" width="6" style="270" customWidth="1"/>
    <col min="526" max="526" width="8.42578125" style="270" customWidth="1"/>
    <col min="527" max="527" width="6" style="270" bestFit="1" customWidth="1"/>
    <col min="528" max="528" width="8.42578125" style="270" customWidth="1"/>
    <col min="529" max="529" width="6" style="270" customWidth="1"/>
    <col min="530" max="530" width="8.42578125" style="270" customWidth="1"/>
    <col min="531" max="531" width="6" style="270" bestFit="1" customWidth="1"/>
    <col min="532" max="532" width="8.42578125" style="270" customWidth="1"/>
    <col min="533" max="533" width="6" style="270" customWidth="1"/>
    <col min="534" max="534" width="8.42578125" style="270" customWidth="1"/>
    <col min="535" max="535" width="6" style="270" bestFit="1" customWidth="1"/>
    <col min="536" max="536" width="8.42578125" style="270" customWidth="1"/>
    <col min="537" max="537" width="6" style="270" customWidth="1"/>
    <col min="538" max="538" width="8.42578125" style="270" customWidth="1"/>
    <col min="539" max="539" width="6" style="270" bestFit="1" customWidth="1"/>
    <col min="540" max="540" width="8.85546875" style="270"/>
    <col min="541" max="542" width="6" style="270" bestFit="1" customWidth="1"/>
    <col min="543" max="543" width="2.28515625" style="270" bestFit="1" customWidth="1"/>
    <col min="544" max="693" width="8.85546875" style="270"/>
    <col min="694" max="694" width="4.85546875" style="270" customWidth="1"/>
    <col min="695" max="695" width="33.85546875" style="270" customWidth="1"/>
    <col min="696" max="697" width="8.85546875" style="270"/>
    <col min="698" max="698" width="11.85546875" style="270" customWidth="1"/>
    <col min="699" max="699" width="5.7109375" style="270" customWidth="1"/>
    <col min="700" max="700" width="8.42578125" style="270" customWidth="1"/>
    <col min="701" max="701" width="6" style="270" customWidth="1"/>
    <col min="702" max="702" width="8.42578125" style="270" customWidth="1"/>
    <col min="703" max="703" width="6.7109375" style="270" bestFit="1" customWidth="1"/>
    <col min="704" max="704" width="8.42578125" style="270" customWidth="1"/>
    <col min="705" max="705" width="6" style="270" customWidth="1"/>
    <col min="706" max="706" width="8.42578125" style="270" customWidth="1"/>
    <col min="707" max="707" width="6" style="270" bestFit="1" customWidth="1"/>
    <col min="708" max="708" width="8.42578125" style="270" customWidth="1"/>
    <col min="709" max="709" width="6" style="270" customWidth="1"/>
    <col min="710" max="710" width="8.42578125" style="270" customWidth="1"/>
    <col min="711" max="711" width="6" style="270" bestFit="1" customWidth="1"/>
    <col min="712" max="712" width="8.42578125" style="270" customWidth="1"/>
    <col min="713" max="713" width="6" style="270" customWidth="1"/>
    <col min="714" max="714" width="8.42578125" style="270" customWidth="1"/>
    <col min="715" max="715" width="6" style="270" bestFit="1" customWidth="1"/>
    <col min="716" max="716" width="8.42578125" style="270" customWidth="1"/>
    <col min="717" max="717" width="6" style="270" customWidth="1"/>
    <col min="718" max="718" width="8.42578125" style="270" customWidth="1"/>
    <col min="719" max="719" width="6" style="270" bestFit="1" customWidth="1"/>
    <col min="720" max="720" width="8.42578125" style="270" customWidth="1"/>
    <col min="721" max="721" width="6" style="270" customWidth="1"/>
    <col min="722" max="722" width="8.42578125" style="270" customWidth="1"/>
    <col min="723" max="723" width="6" style="270" bestFit="1" customWidth="1"/>
    <col min="724" max="724" width="8.42578125" style="270" customWidth="1"/>
    <col min="725" max="725" width="6" style="270" customWidth="1"/>
    <col min="726" max="726" width="8.42578125" style="270" customWidth="1"/>
    <col min="727" max="727" width="6" style="270" bestFit="1" customWidth="1"/>
    <col min="728" max="728" width="8.42578125" style="270" customWidth="1"/>
    <col min="729" max="729" width="6" style="270" customWidth="1"/>
    <col min="730" max="730" width="8.42578125" style="270" customWidth="1"/>
    <col min="731" max="731" width="6" style="270" bestFit="1" customWidth="1"/>
    <col min="732" max="732" width="8.42578125" style="270" customWidth="1"/>
    <col min="733" max="733" width="6" style="270" customWidth="1"/>
    <col min="734" max="734" width="8.42578125" style="270" customWidth="1"/>
    <col min="735" max="735" width="6" style="270" bestFit="1" customWidth="1"/>
    <col min="736" max="736" width="8.42578125" style="270" customWidth="1"/>
    <col min="737" max="737" width="6" style="270" customWidth="1"/>
    <col min="738" max="738" width="8.42578125" style="270" customWidth="1"/>
    <col min="739" max="739" width="6" style="270" bestFit="1" customWidth="1"/>
    <col min="740" max="740" width="8.42578125" style="270" customWidth="1"/>
    <col min="741" max="741" width="6" style="270" customWidth="1"/>
    <col min="742" max="742" width="8.42578125" style="270" customWidth="1"/>
    <col min="743" max="743" width="6" style="270" bestFit="1" customWidth="1"/>
    <col min="744" max="744" width="8.42578125" style="270" customWidth="1"/>
    <col min="745" max="745" width="6" style="270" customWidth="1"/>
    <col min="746" max="746" width="8.42578125" style="270" customWidth="1"/>
    <col min="747" max="747" width="6" style="270" bestFit="1" customWidth="1"/>
    <col min="748" max="748" width="8.42578125" style="270" customWidth="1"/>
    <col min="749" max="749" width="6" style="270" customWidth="1"/>
    <col min="750" max="750" width="8.42578125" style="270" customWidth="1"/>
    <col min="751" max="751" width="6" style="270" bestFit="1" customWidth="1"/>
    <col min="752" max="752" width="8.42578125" style="270" customWidth="1"/>
    <col min="753" max="753" width="6" style="270" customWidth="1"/>
    <col min="754" max="754" width="8.42578125" style="270" customWidth="1"/>
    <col min="755" max="755" width="6" style="270" bestFit="1" customWidth="1"/>
    <col min="756" max="756" width="8.42578125" style="270" customWidth="1"/>
    <col min="757" max="757" width="6" style="270" customWidth="1"/>
    <col min="758" max="758" width="8.42578125" style="270" customWidth="1"/>
    <col min="759" max="759" width="6" style="270" bestFit="1" customWidth="1"/>
    <col min="760" max="760" width="8.42578125" style="270" customWidth="1"/>
    <col min="761" max="761" width="6" style="270" customWidth="1"/>
    <col min="762" max="762" width="8.42578125" style="270" customWidth="1"/>
    <col min="763" max="763" width="6" style="270" bestFit="1" customWidth="1"/>
    <col min="764" max="764" width="8.42578125" style="270" customWidth="1"/>
    <col min="765" max="765" width="6" style="270" customWidth="1"/>
    <col min="766" max="766" width="8.42578125" style="270" customWidth="1"/>
    <col min="767" max="767" width="6" style="270" bestFit="1" customWidth="1"/>
    <col min="768" max="768" width="8.42578125" style="270" customWidth="1"/>
    <col min="769" max="769" width="6" style="270" customWidth="1"/>
    <col min="770" max="770" width="8.42578125" style="270" customWidth="1"/>
    <col min="771" max="771" width="6" style="270" bestFit="1" customWidth="1"/>
    <col min="772" max="772" width="8.42578125" style="270" customWidth="1"/>
    <col min="773" max="773" width="6" style="270" customWidth="1"/>
    <col min="774" max="774" width="8.42578125" style="270" customWidth="1"/>
    <col min="775" max="775" width="6" style="270" bestFit="1" customWidth="1"/>
    <col min="776" max="776" width="8.42578125" style="270" customWidth="1"/>
    <col min="777" max="777" width="6" style="270" customWidth="1"/>
    <col min="778" max="778" width="8.42578125" style="270" customWidth="1"/>
    <col min="779" max="779" width="6" style="270" bestFit="1" customWidth="1"/>
    <col min="780" max="780" width="8.42578125" style="270" customWidth="1"/>
    <col min="781" max="781" width="6" style="270" customWidth="1"/>
    <col min="782" max="782" width="8.42578125" style="270" customWidth="1"/>
    <col min="783" max="783" width="6" style="270" bestFit="1" customWidth="1"/>
    <col min="784" max="784" width="8.42578125" style="270" customWidth="1"/>
    <col min="785" max="785" width="6" style="270" customWidth="1"/>
    <col min="786" max="786" width="8.42578125" style="270" customWidth="1"/>
    <col min="787" max="787" width="6" style="270" bestFit="1" customWidth="1"/>
    <col min="788" max="788" width="8.42578125" style="270" customWidth="1"/>
    <col min="789" max="789" width="6" style="270" customWidth="1"/>
    <col min="790" max="790" width="8.42578125" style="270" customWidth="1"/>
    <col min="791" max="791" width="6" style="270" bestFit="1" customWidth="1"/>
    <col min="792" max="792" width="8.42578125" style="270" customWidth="1"/>
    <col min="793" max="793" width="6" style="270" customWidth="1"/>
    <col min="794" max="794" width="8.42578125" style="270" customWidth="1"/>
    <col min="795" max="795" width="6" style="270" bestFit="1" customWidth="1"/>
    <col min="796" max="796" width="8.85546875" style="270"/>
    <col min="797" max="798" width="6" style="270" bestFit="1" customWidth="1"/>
    <col min="799" max="799" width="2.28515625" style="270" bestFit="1" customWidth="1"/>
    <col min="800" max="949" width="8.85546875" style="270"/>
    <col min="950" max="950" width="4.85546875" style="270" customWidth="1"/>
    <col min="951" max="951" width="33.85546875" style="270" customWidth="1"/>
    <col min="952" max="953" width="8.85546875" style="270"/>
    <col min="954" max="954" width="11.85546875" style="270" customWidth="1"/>
    <col min="955" max="955" width="5.7109375" style="270" customWidth="1"/>
    <col min="956" max="956" width="8.42578125" style="270" customWidth="1"/>
    <col min="957" max="957" width="6" style="270" customWidth="1"/>
    <col min="958" max="958" width="8.42578125" style="270" customWidth="1"/>
    <col min="959" max="959" width="6.7109375" style="270" bestFit="1" customWidth="1"/>
    <col min="960" max="960" width="8.42578125" style="270" customWidth="1"/>
    <col min="961" max="961" width="6" style="270" customWidth="1"/>
    <col min="962" max="962" width="8.42578125" style="270" customWidth="1"/>
    <col min="963" max="963" width="6" style="270" bestFit="1" customWidth="1"/>
    <col min="964" max="964" width="8.42578125" style="270" customWidth="1"/>
    <col min="965" max="965" width="6" style="270" customWidth="1"/>
    <col min="966" max="966" width="8.42578125" style="270" customWidth="1"/>
    <col min="967" max="967" width="6" style="270" bestFit="1" customWidth="1"/>
    <col min="968" max="968" width="8.42578125" style="270" customWidth="1"/>
    <col min="969" max="969" width="6" style="270" customWidth="1"/>
    <col min="970" max="970" width="8.42578125" style="270" customWidth="1"/>
    <col min="971" max="971" width="6" style="270" bestFit="1" customWidth="1"/>
    <col min="972" max="972" width="8.42578125" style="270" customWidth="1"/>
    <col min="973" max="973" width="6" style="270" customWidth="1"/>
    <col min="974" max="974" width="8.42578125" style="270" customWidth="1"/>
    <col min="975" max="975" width="6" style="270" bestFit="1" customWidth="1"/>
    <col min="976" max="976" width="8.42578125" style="270" customWidth="1"/>
    <col min="977" max="977" width="6" style="270" customWidth="1"/>
    <col min="978" max="978" width="8.42578125" style="270" customWidth="1"/>
    <col min="979" max="979" width="6" style="270" bestFit="1" customWidth="1"/>
    <col min="980" max="980" width="8.42578125" style="270" customWidth="1"/>
    <col min="981" max="981" width="6" style="270" customWidth="1"/>
    <col min="982" max="982" width="8.42578125" style="270" customWidth="1"/>
    <col min="983" max="983" width="6" style="270" bestFit="1" customWidth="1"/>
    <col min="984" max="984" width="8.42578125" style="270" customWidth="1"/>
    <col min="985" max="985" width="6" style="270" customWidth="1"/>
    <col min="986" max="986" width="8.42578125" style="270" customWidth="1"/>
    <col min="987" max="987" width="6" style="270" bestFit="1" customWidth="1"/>
    <col min="988" max="988" width="8.42578125" style="270" customWidth="1"/>
    <col min="989" max="989" width="6" style="270" customWidth="1"/>
    <col min="990" max="990" width="8.42578125" style="270" customWidth="1"/>
    <col min="991" max="991" width="6" style="270" bestFit="1" customWidth="1"/>
    <col min="992" max="992" width="8.42578125" style="270" customWidth="1"/>
    <col min="993" max="993" width="6" style="270" customWidth="1"/>
    <col min="994" max="994" width="8.42578125" style="270" customWidth="1"/>
    <col min="995" max="995" width="6" style="270" bestFit="1" customWidth="1"/>
    <col min="996" max="996" width="8.42578125" style="270" customWidth="1"/>
    <col min="997" max="997" width="6" style="270" customWidth="1"/>
    <col min="998" max="998" width="8.42578125" style="270" customWidth="1"/>
    <col min="999" max="999" width="6" style="270" bestFit="1" customWidth="1"/>
    <col min="1000" max="1000" width="8.42578125" style="270" customWidth="1"/>
    <col min="1001" max="1001" width="6" style="270" customWidth="1"/>
    <col min="1002" max="1002" width="8.42578125" style="270" customWidth="1"/>
    <col min="1003" max="1003" width="6" style="270" bestFit="1" customWidth="1"/>
    <col min="1004" max="1004" width="8.42578125" style="270" customWidth="1"/>
    <col min="1005" max="1005" width="6" style="270" customWidth="1"/>
    <col min="1006" max="1006" width="8.42578125" style="270" customWidth="1"/>
    <col min="1007" max="1007" width="6" style="270" bestFit="1" customWidth="1"/>
    <col min="1008" max="1008" width="8.42578125" style="270" customWidth="1"/>
    <col min="1009" max="1009" width="6" style="270" customWidth="1"/>
    <col min="1010" max="1010" width="8.42578125" style="270" customWidth="1"/>
    <col min="1011" max="1011" width="6" style="270" bestFit="1" customWidth="1"/>
    <col min="1012" max="1012" width="8.42578125" style="270" customWidth="1"/>
    <col min="1013" max="1013" width="6" style="270" customWidth="1"/>
    <col min="1014" max="1014" width="8.42578125" style="270" customWidth="1"/>
    <col min="1015" max="1015" width="6" style="270" bestFit="1" customWidth="1"/>
    <col min="1016" max="1016" width="8.42578125" style="270" customWidth="1"/>
    <col min="1017" max="1017" width="6" style="270" customWidth="1"/>
    <col min="1018" max="1018" width="8.42578125" style="270" customWidth="1"/>
    <col min="1019" max="1019" width="6" style="270" bestFit="1" customWidth="1"/>
    <col min="1020" max="1020" width="8.42578125" style="270" customWidth="1"/>
    <col min="1021" max="1021" width="6" style="270" customWidth="1"/>
    <col min="1022" max="1022" width="8.42578125" style="270" customWidth="1"/>
    <col min="1023" max="1023" width="6" style="270" bestFit="1" customWidth="1"/>
    <col min="1024" max="1024" width="8.42578125" style="270" customWidth="1"/>
    <col min="1025" max="1025" width="6" style="270" customWidth="1"/>
    <col min="1026" max="1026" width="8.42578125" style="270" customWidth="1"/>
    <col min="1027" max="1027" width="6" style="270" bestFit="1" customWidth="1"/>
    <col min="1028" max="1028" width="8.42578125" style="270" customWidth="1"/>
    <col min="1029" max="1029" width="6" style="270" customWidth="1"/>
    <col min="1030" max="1030" width="8.42578125" style="270" customWidth="1"/>
    <col min="1031" max="1031" width="6" style="270" bestFit="1" customWidth="1"/>
    <col min="1032" max="1032" width="8.42578125" style="270" customWidth="1"/>
    <col min="1033" max="1033" width="6" style="270" customWidth="1"/>
    <col min="1034" max="1034" width="8.42578125" style="270" customWidth="1"/>
    <col min="1035" max="1035" width="6" style="270" bestFit="1" customWidth="1"/>
    <col min="1036" max="1036" width="8.42578125" style="270" customWidth="1"/>
    <col min="1037" max="1037" width="6" style="270" customWidth="1"/>
    <col min="1038" max="1038" width="8.42578125" style="270" customWidth="1"/>
    <col min="1039" max="1039" width="6" style="270" bestFit="1" customWidth="1"/>
    <col min="1040" max="1040" width="8.42578125" style="270" customWidth="1"/>
    <col min="1041" max="1041" width="6" style="270" customWidth="1"/>
    <col min="1042" max="1042" width="8.42578125" style="270" customWidth="1"/>
    <col min="1043" max="1043" width="6" style="270" bestFit="1" customWidth="1"/>
    <col min="1044" max="1044" width="8.42578125" style="270" customWidth="1"/>
    <col min="1045" max="1045" width="6" style="270" customWidth="1"/>
    <col min="1046" max="1046" width="8.42578125" style="270" customWidth="1"/>
    <col min="1047" max="1047" width="6" style="270" bestFit="1" customWidth="1"/>
    <col min="1048" max="1048" width="8.42578125" style="270" customWidth="1"/>
    <col min="1049" max="1049" width="6" style="270" customWidth="1"/>
    <col min="1050" max="1050" width="8.42578125" style="270" customWidth="1"/>
    <col min="1051" max="1051" width="6" style="270" bestFit="1" customWidth="1"/>
    <col min="1052" max="1052" width="8.85546875" style="270"/>
    <col min="1053" max="1054" width="6" style="270" bestFit="1" customWidth="1"/>
    <col min="1055" max="1055" width="2.28515625" style="270" bestFit="1" customWidth="1"/>
    <col min="1056" max="1205" width="8.85546875" style="270"/>
    <col min="1206" max="1206" width="4.85546875" style="270" customWidth="1"/>
    <col min="1207" max="1207" width="33.85546875" style="270" customWidth="1"/>
    <col min="1208" max="1209" width="8.85546875" style="270"/>
    <col min="1210" max="1210" width="11.85546875" style="270" customWidth="1"/>
    <col min="1211" max="1211" width="5.7109375" style="270" customWidth="1"/>
    <col min="1212" max="1212" width="8.42578125" style="270" customWidth="1"/>
    <col min="1213" max="1213" width="6" style="270" customWidth="1"/>
    <col min="1214" max="1214" width="8.42578125" style="270" customWidth="1"/>
    <col min="1215" max="1215" width="6.7109375" style="270" bestFit="1" customWidth="1"/>
    <col min="1216" max="1216" width="8.42578125" style="270" customWidth="1"/>
    <col min="1217" max="1217" width="6" style="270" customWidth="1"/>
    <col min="1218" max="1218" width="8.42578125" style="270" customWidth="1"/>
    <col min="1219" max="1219" width="6" style="270" bestFit="1" customWidth="1"/>
    <col min="1220" max="1220" width="8.42578125" style="270" customWidth="1"/>
    <col min="1221" max="1221" width="6" style="270" customWidth="1"/>
    <col min="1222" max="1222" width="8.42578125" style="270" customWidth="1"/>
    <col min="1223" max="1223" width="6" style="270" bestFit="1" customWidth="1"/>
    <col min="1224" max="1224" width="8.42578125" style="270" customWidth="1"/>
    <col min="1225" max="1225" width="6" style="270" customWidth="1"/>
    <col min="1226" max="1226" width="8.42578125" style="270" customWidth="1"/>
    <col min="1227" max="1227" width="6" style="270" bestFit="1" customWidth="1"/>
    <col min="1228" max="1228" width="8.42578125" style="270" customWidth="1"/>
    <col min="1229" max="1229" width="6" style="270" customWidth="1"/>
    <col min="1230" max="1230" width="8.42578125" style="270" customWidth="1"/>
    <col min="1231" max="1231" width="6" style="270" bestFit="1" customWidth="1"/>
    <col min="1232" max="1232" width="8.42578125" style="270" customWidth="1"/>
    <col min="1233" max="1233" width="6" style="270" customWidth="1"/>
    <col min="1234" max="1234" width="8.42578125" style="270" customWidth="1"/>
    <col min="1235" max="1235" width="6" style="270" bestFit="1" customWidth="1"/>
    <col min="1236" max="1236" width="8.42578125" style="270" customWidth="1"/>
    <col min="1237" max="1237" width="6" style="270" customWidth="1"/>
    <col min="1238" max="1238" width="8.42578125" style="270" customWidth="1"/>
    <col min="1239" max="1239" width="6" style="270" bestFit="1" customWidth="1"/>
    <col min="1240" max="1240" width="8.42578125" style="270" customWidth="1"/>
    <col min="1241" max="1241" width="6" style="270" customWidth="1"/>
    <col min="1242" max="1242" width="8.42578125" style="270" customWidth="1"/>
    <col min="1243" max="1243" width="6" style="270" bestFit="1" customWidth="1"/>
    <col min="1244" max="1244" width="8.42578125" style="270" customWidth="1"/>
    <col min="1245" max="1245" width="6" style="270" customWidth="1"/>
    <col min="1246" max="1246" width="8.42578125" style="270" customWidth="1"/>
    <col min="1247" max="1247" width="6" style="270" bestFit="1" customWidth="1"/>
    <col min="1248" max="1248" width="8.42578125" style="270" customWidth="1"/>
    <col min="1249" max="1249" width="6" style="270" customWidth="1"/>
    <col min="1250" max="1250" width="8.42578125" style="270" customWidth="1"/>
    <col min="1251" max="1251" width="6" style="270" bestFit="1" customWidth="1"/>
    <col min="1252" max="1252" width="8.42578125" style="270" customWidth="1"/>
    <col min="1253" max="1253" width="6" style="270" customWidth="1"/>
    <col min="1254" max="1254" width="8.42578125" style="270" customWidth="1"/>
    <col min="1255" max="1255" width="6" style="270" bestFit="1" customWidth="1"/>
    <col min="1256" max="1256" width="8.42578125" style="270" customWidth="1"/>
    <col min="1257" max="1257" width="6" style="270" customWidth="1"/>
    <col min="1258" max="1258" width="8.42578125" style="270" customWidth="1"/>
    <col min="1259" max="1259" width="6" style="270" bestFit="1" customWidth="1"/>
    <col min="1260" max="1260" width="8.42578125" style="270" customWidth="1"/>
    <col min="1261" max="1261" width="6" style="270" customWidth="1"/>
    <col min="1262" max="1262" width="8.42578125" style="270" customWidth="1"/>
    <col min="1263" max="1263" width="6" style="270" bestFit="1" customWidth="1"/>
    <col min="1264" max="1264" width="8.42578125" style="270" customWidth="1"/>
    <col min="1265" max="1265" width="6" style="270" customWidth="1"/>
    <col min="1266" max="1266" width="8.42578125" style="270" customWidth="1"/>
    <col min="1267" max="1267" width="6" style="270" bestFit="1" customWidth="1"/>
    <col min="1268" max="1268" width="8.42578125" style="270" customWidth="1"/>
    <col min="1269" max="1269" width="6" style="270" customWidth="1"/>
    <col min="1270" max="1270" width="8.42578125" style="270" customWidth="1"/>
    <col min="1271" max="1271" width="6" style="270" bestFit="1" customWidth="1"/>
    <col min="1272" max="1272" width="8.42578125" style="270" customWidth="1"/>
    <col min="1273" max="1273" width="6" style="270" customWidth="1"/>
    <col min="1274" max="1274" width="8.42578125" style="270" customWidth="1"/>
    <col min="1275" max="1275" width="6" style="270" bestFit="1" customWidth="1"/>
    <col min="1276" max="1276" width="8.42578125" style="270" customWidth="1"/>
    <col min="1277" max="1277" width="6" style="270" customWidth="1"/>
    <col min="1278" max="1278" width="8.42578125" style="270" customWidth="1"/>
    <col min="1279" max="1279" width="6" style="270" bestFit="1" customWidth="1"/>
    <col min="1280" max="1280" width="8.42578125" style="270" customWidth="1"/>
    <col min="1281" max="1281" width="6" style="270" customWidth="1"/>
    <col min="1282" max="1282" width="8.42578125" style="270" customWidth="1"/>
    <col min="1283" max="1283" width="6" style="270" bestFit="1" customWidth="1"/>
    <col min="1284" max="1284" width="8.42578125" style="270" customWidth="1"/>
    <col min="1285" max="1285" width="6" style="270" customWidth="1"/>
    <col min="1286" max="1286" width="8.42578125" style="270" customWidth="1"/>
    <col min="1287" max="1287" width="6" style="270" bestFit="1" customWidth="1"/>
    <col min="1288" max="1288" width="8.42578125" style="270" customWidth="1"/>
    <col min="1289" max="1289" width="6" style="270" customWidth="1"/>
    <col min="1290" max="1290" width="8.42578125" style="270" customWidth="1"/>
    <col min="1291" max="1291" width="6" style="270" bestFit="1" customWidth="1"/>
    <col min="1292" max="1292" width="8.42578125" style="270" customWidth="1"/>
    <col min="1293" max="1293" width="6" style="270" customWidth="1"/>
    <col min="1294" max="1294" width="8.42578125" style="270" customWidth="1"/>
    <col min="1295" max="1295" width="6" style="270" bestFit="1" customWidth="1"/>
    <col min="1296" max="1296" width="8.42578125" style="270" customWidth="1"/>
    <col min="1297" max="1297" width="6" style="270" customWidth="1"/>
    <col min="1298" max="1298" width="8.42578125" style="270" customWidth="1"/>
    <col min="1299" max="1299" width="6" style="270" bestFit="1" customWidth="1"/>
    <col min="1300" max="1300" width="8.42578125" style="270" customWidth="1"/>
    <col min="1301" max="1301" width="6" style="270" customWidth="1"/>
    <col min="1302" max="1302" width="8.42578125" style="270" customWidth="1"/>
    <col min="1303" max="1303" width="6" style="270" bestFit="1" customWidth="1"/>
    <col min="1304" max="1304" width="8.42578125" style="270" customWidth="1"/>
    <col min="1305" max="1305" width="6" style="270" customWidth="1"/>
    <col min="1306" max="1306" width="8.42578125" style="270" customWidth="1"/>
    <col min="1307" max="1307" width="6" style="270" bestFit="1" customWidth="1"/>
    <col min="1308" max="1308" width="8.85546875" style="270"/>
    <col min="1309" max="1310" width="6" style="270" bestFit="1" customWidth="1"/>
    <col min="1311" max="1311" width="2.28515625" style="270" bestFit="1" customWidth="1"/>
    <col min="1312" max="1461" width="8.85546875" style="270"/>
    <col min="1462" max="1462" width="4.85546875" style="270" customWidth="1"/>
    <col min="1463" max="1463" width="33.85546875" style="270" customWidth="1"/>
    <col min="1464" max="1465" width="8.85546875" style="270"/>
    <col min="1466" max="1466" width="11.85546875" style="270" customWidth="1"/>
    <col min="1467" max="1467" width="5.7109375" style="270" customWidth="1"/>
    <col min="1468" max="1468" width="8.42578125" style="270" customWidth="1"/>
    <col min="1469" max="1469" width="6" style="270" customWidth="1"/>
    <col min="1470" max="1470" width="8.42578125" style="270" customWidth="1"/>
    <col min="1471" max="1471" width="6.7109375" style="270" bestFit="1" customWidth="1"/>
    <col min="1472" max="1472" width="8.42578125" style="270" customWidth="1"/>
    <col min="1473" max="1473" width="6" style="270" customWidth="1"/>
    <col min="1474" max="1474" width="8.42578125" style="270" customWidth="1"/>
    <col min="1475" max="1475" width="6" style="270" bestFit="1" customWidth="1"/>
    <col min="1476" max="1476" width="8.42578125" style="270" customWidth="1"/>
    <col min="1477" max="1477" width="6" style="270" customWidth="1"/>
    <col min="1478" max="1478" width="8.42578125" style="270" customWidth="1"/>
    <col min="1479" max="1479" width="6" style="270" bestFit="1" customWidth="1"/>
    <col min="1480" max="1480" width="8.42578125" style="270" customWidth="1"/>
    <col min="1481" max="1481" width="6" style="270" customWidth="1"/>
    <col min="1482" max="1482" width="8.42578125" style="270" customWidth="1"/>
    <col min="1483" max="1483" width="6" style="270" bestFit="1" customWidth="1"/>
    <col min="1484" max="1484" width="8.42578125" style="270" customWidth="1"/>
    <col min="1485" max="1485" width="6" style="270" customWidth="1"/>
    <col min="1486" max="1486" width="8.42578125" style="270" customWidth="1"/>
    <col min="1487" max="1487" width="6" style="270" bestFit="1" customWidth="1"/>
    <col min="1488" max="1488" width="8.42578125" style="270" customWidth="1"/>
    <col min="1489" max="1489" width="6" style="270" customWidth="1"/>
    <col min="1490" max="1490" width="8.42578125" style="270" customWidth="1"/>
    <col min="1491" max="1491" width="6" style="270" bestFit="1" customWidth="1"/>
    <col min="1492" max="1492" width="8.42578125" style="270" customWidth="1"/>
    <col min="1493" max="1493" width="6" style="270" customWidth="1"/>
    <col min="1494" max="1494" width="8.42578125" style="270" customWidth="1"/>
    <col min="1495" max="1495" width="6" style="270" bestFit="1" customWidth="1"/>
    <col min="1496" max="1496" width="8.42578125" style="270" customWidth="1"/>
    <col min="1497" max="1497" width="6" style="270" customWidth="1"/>
    <col min="1498" max="1498" width="8.42578125" style="270" customWidth="1"/>
    <col min="1499" max="1499" width="6" style="270" bestFit="1" customWidth="1"/>
    <col min="1500" max="1500" width="8.42578125" style="270" customWidth="1"/>
    <col min="1501" max="1501" width="6" style="270" customWidth="1"/>
    <col min="1502" max="1502" width="8.42578125" style="270" customWidth="1"/>
    <col min="1503" max="1503" width="6" style="270" bestFit="1" customWidth="1"/>
    <col min="1504" max="1504" width="8.42578125" style="270" customWidth="1"/>
    <col min="1505" max="1505" width="6" style="270" customWidth="1"/>
    <col min="1506" max="1506" width="8.42578125" style="270" customWidth="1"/>
    <col min="1507" max="1507" width="6" style="270" bestFit="1" customWidth="1"/>
    <col min="1508" max="1508" width="8.42578125" style="270" customWidth="1"/>
    <col min="1509" max="1509" width="6" style="270" customWidth="1"/>
    <col min="1510" max="1510" width="8.42578125" style="270" customWidth="1"/>
    <col min="1511" max="1511" width="6" style="270" bestFit="1" customWidth="1"/>
    <col min="1512" max="1512" width="8.42578125" style="270" customWidth="1"/>
    <col min="1513" max="1513" width="6" style="270" customWidth="1"/>
    <col min="1514" max="1514" width="8.42578125" style="270" customWidth="1"/>
    <col min="1515" max="1515" width="6" style="270" bestFit="1" customWidth="1"/>
    <col min="1516" max="1516" width="8.42578125" style="270" customWidth="1"/>
    <col min="1517" max="1517" width="6" style="270" customWidth="1"/>
    <col min="1518" max="1518" width="8.42578125" style="270" customWidth="1"/>
    <col min="1519" max="1519" width="6" style="270" bestFit="1" customWidth="1"/>
    <col min="1520" max="1520" width="8.42578125" style="270" customWidth="1"/>
    <col min="1521" max="1521" width="6" style="270" customWidth="1"/>
    <col min="1522" max="1522" width="8.42578125" style="270" customWidth="1"/>
    <col min="1523" max="1523" width="6" style="270" bestFit="1" customWidth="1"/>
    <col min="1524" max="1524" width="8.42578125" style="270" customWidth="1"/>
    <col min="1525" max="1525" width="6" style="270" customWidth="1"/>
    <col min="1526" max="1526" width="8.42578125" style="270" customWidth="1"/>
    <col min="1527" max="1527" width="6" style="270" bestFit="1" customWidth="1"/>
    <col min="1528" max="1528" width="8.42578125" style="270" customWidth="1"/>
    <col min="1529" max="1529" width="6" style="270" customWidth="1"/>
    <col min="1530" max="1530" width="8.42578125" style="270" customWidth="1"/>
    <col min="1531" max="1531" width="6" style="270" bestFit="1" customWidth="1"/>
    <col min="1532" max="1532" width="8.42578125" style="270" customWidth="1"/>
    <col min="1533" max="1533" width="6" style="270" customWidth="1"/>
    <col min="1534" max="1534" width="8.42578125" style="270" customWidth="1"/>
    <col min="1535" max="1535" width="6" style="270" bestFit="1" customWidth="1"/>
    <col min="1536" max="1536" width="8.42578125" style="270" customWidth="1"/>
    <col min="1537" max="1537" width="6" style="270" customWidth="1"/>
    <col min="1538" max="1538" width="8.42578125" style="270" customWidth="1"/>
    <col min="1539" max="1539" width="6" style="270" bestFit="1" customWidth="1"/>
    <col min="1540" max="1540" width="8.42578125" style="270" customWidth="1"/>
    <col min="1541" max="1541" width="6" style="270" customWidth="1"/>
    <col min="1542" max="1542" width="8.42578125" style="270" customWidth="1"/>
    <col min="1543" max="1543" width="6" style="270" bestFit="1" customWidth="1"/>
    <col min="1544" max="1544" width="8.42578125" style="270" customWidth="1"/>
    <col min="1545" max="1545" width="6" style="270" customWidth="1"/>
    <col min="1546" max="1546" width="8.42578125" style="270" customWidth="1"/>
    <col min="1547" max="1547" width="6" style="270" bestFit="1" customWidth="1"/>
    <col min="1548" max="1548" width="8.42578125" style="270" customWidth="1"/>
    <col min="1549" max="1549" width="6" style="270" customWidth="1"/>
    <col min="1550" max="1550" width="8.42578125" style="270" customWidth="1"/>
    <col min="1551" max="1551" width="6" style="270" bestFit="1" customWidth="1"/>
    <col min="1552" max="1552" width="8.42578125" style="270" customWidth="1"/>
    <col min="1553" max="1553" width="6" style="270" customWidth="1"/>
    <col min="1554" max="1554" width="8.42578125" style="270" customWidth="1"/>
    <col min="1555" max="1555" width="6" style="270" bestFit="1" customWidth="1"/>
    <col min="1556" max="1556" width="8.42578125" style="270" customWidth="1"/>
    <col min="1557" max="1557" width="6" style="270" customWidth="1"/>
    <col min="1558" max="1558" width="8.42578125" style="270" customWidth="1"/>
    <col min="1559" max="1559" width="6" style="270" bestFit="1" customWidth="1"/>
    <col min="1560" max="1560" width="8.42578125" style="270" customWidth="1"/>
    <col min="1561" max="1561" width="6" style="270" customWidth="1"/>
    <col min="1562" max="1562" width="8.42578125" style="270" customWidth="1"/>
    <col min="1563" max="1563" width="6" style="270" bestFit="1" customWidth="1"/>
    <col min="1564" max="1564" width="8.85546875" style="270"/>
    <col min="1565" max="1566" width="6" style="270" bestFit="1" customWidth="1"/>
    <col min="1567" max="1567" width="2.28515625" style="270" bestFit="1" customWidth="1"/>
    <col min="1568" max="1717" width="8.85546875" style="270"/>
    <col min="1718" max="1718" width="4.85546875" style="270" customWidth="1"/>
    <col min="1719" max="1719" width="33.85546875" style="270" customWidth="1"/>
    <col min="1720" max="1721" width="8.85546875" style="270"/>
    <col min="1722" max="1722" width="11.85546875" style="270" customWidth="1"/>
    <col min="1723" max="1723" width="5.7109375" style="270" customWidth="1"/>
    <col min="1724" max="1724" width="8.42578125" style="270" customWidth="1"/>
    <col min="1725" max="1725" width="6" style="270" customWidth="1"/>
    <col min="1726" max="1726" width="8.42578125" style="270" customWidth="1"/>
    <col min="1727" max="1727" width="6.7109375" style="270" bestFit="1" customWidth="1"/>
    <col min="1728" max="1728" width="8.42578125" style="270" customWidth="1"/>
    <col min="1729" max="1729" width="6" style="270" customWidth="1"/>
    <col min="1730" max="1730" width="8.42578125" style="270" customWidth="1"/>
    <col min="1731" max="1731" width="6" style="270" bestFit="1" customWidth="1"/>
    <col min="1732" max="1732" width="8.42578125" style="270" customWidth="1"/>
    <col min="1733" max="1733" width="6" style="270" customWidth="1"/>
    <col min="1734" max="1734" width="8.42578125" style="270" customWidth="1"/>
    <col min="1735" max="1735" width="6" style="270" bestFit="1" customWidth="1"/>
    <col min="1736" max="1736" width="8.42578125" style="270" customWidth="1"/>
    <col min="1737" max="1737" width="6" style="270" customWidth="1"/>
    <col min="1738" max="1738" width="8.42578125" style="270" customWidth="1"/>
    <col min="1739" max="1739" width="6" style="270" bestFit="1" customWidth="1"/>
    <col min="1740" max="1740" width="8.42578125" style="270" customWidth="1"/>
    <col min="1741" max="1741" width="6" style="270" customWidth="1"/>
    <col min="1742" max="1742" width="8.42578125" style="270" customWidth="1"/>
    <col min="1743" max="1743" width="6" style="270" bestFit="1" customWidth="1"/>
    <col min="1744" max="1744" width="8.42578125" style="270" customWidth="1"/>
    <col min="1745" max="1745" width="6" style="270" customWidth="1"/>
    <col min="1746" max="1746" width="8.42578125" style="270" customWidth="1"/>
    <col min="1747" max="1747" width="6" style="270" bestFit="1" customWidth="1"/>
    <col min="1748" max="1748" width="8.42578125" style="270" customWidth="1"/>
    <col min="1749" max="1749" width="6" style="270" customWidth="1"/>
    <col min="1750" max="1750" width="8.42578125" style="270" customWidth="1"/>
    <col min="1751" max="1751" width="6" style="270" bestFit="1" customWidth="1"/>
    <col min="1752" max="1752" width="8.42578125" style="270" customWidth="1"/>
    <col min="1753" max="1753" width="6" style="270" customWidth="1"/>
    <col min="1754" max="1754" width="8.42578125" style="270" customWidth="1"/>
    <col min="1755" max="1755" width="6" style="270" bestFit="1" customWidth="1"/>
    <col min="1756" max="1756" width="8.42578125" style="270" customWidth="1"/>
    <col min="1757" max="1757" width="6" style="270" customWidth="1"/>
    <col min="1758" max="1758" width="8.42578125" style="270" customWidth="1"/>
    <col min="1759" max="1759" width="6" style="270" bestFit="1" customWidth="1"/>
    <col min="1760" max="1760" width="8.42578125" style="270" customWidth="1"/>
    <col min="1761" max="1761" width="6" style="270" customWidth="1"/>
    <col min="1762" max="1762" width="8.42578125" style="270" customWidth="1"/>
    <col min="1763" max="1763" width="6" style="270" bestFit="1" customWidth="1"/>
    <col min="1764" max="1764" width="8.42578125" style="270" customWidth="1"/>
    <col min="1765" max="1765" width="6" style="270" customWidth="1"/>
    <col min="1766" max="1766" width="8.42578125" style="270" customWidth="1"/>
    <col min="1767" max="1767" width="6" style="270" bestFit="1" customWidth="1"/>
    <col min="1768" max="1768" width="8.42578125" style="270" customWidth="1"/>
    <col min="1769" max="1769" width="6" style="270" customWidth="1"/>
    <col min="1770" max="1770" width="8.42578125" style="270" customWidth="1"/>
    <col min="1771" max="1771" width="6" style="270" bestFit="1" customWidth="1"/>
    <col min="1772" max="1772" width="8.42578125" style="270" customWidth="1"/>
    <col min="1773" max="1773" width="6" style="270" customWidth="1"/>
    <col min="1774" max="1774" width="8.42578125" style="270" customWidth="1"/>
    <col min="1775" max="1775" width="6" style="270" bestFit="1" customWidth="1"/>
    <col min="1776" max="1776" width="8.42578125" style="270" customWidth="1"/>
    <col min="1777" max="1777" width="6" style="270" customWidth="1"/>
    <col min="1778" max="1778" width="8.42578125" style="270" customWidth="1"/>
    <col min="1779" max="1779" width="6" style="270" bestFit="1" customWidth="1"/>
    <col min="1780" max="1780" width="8.42578125" style="270" customWidth="1"/>
    <col min="1781" max="1781" width="6" style="270" customWidth="1"/>
    <col min="1782" max="1782" width="8.42578125" style="270" customWidth="1"/>
    <col min="1783" max="1783" width="6" style="270" bestFit="1" customWidth="1"/>
    <col min="1784" max="1784" width="8.42578125" style="270" customWidth="1"/>
    <col min="1785" max="1785" width="6" style="270" customWidth="1"/>
    <col min="1786" max="1786" width="8.42578125" style="270" customWidth="1"/>
    <col min="1787" max="1787" width="6" style="270" bestFit="1" customWidth="1"/>
    <col min="1788" max="1788" width="8.42578125" style="270" customWidth="1"/>
    <col min="1789" max="1789" width="6" style="270" customWidth="1"/>
    <col min="1790" max="1790" width="8.42578125" style="270" customWidth="1"/>
    <col min="1791" max="1791" width="6" style="270" bestFit="1" customWidth="1"/>
    <col min="1792" max="1792" width="8.42578125" style="270" customWidth="1"/>
    <col min="1793" max="1793" width="6" style="270" customWidth="1"/>
    <col min="1794" max="1794" width="8.42578125" style="270" customWidth="1"/>
    <col min="1795" max="1795" width="6" style="270" bestFit="1" customWidth="1"/>
    <col min="1796" max="1796" width="8.42578125" style="270" customWidth="1"/>
    <col min="1797" max="1797" width="6" style="270" customWidth="1"/>
    <col min="1798" max="1798" width="8.42578125" style="270" customWidth="1"/>
    <col min="1799" max="1799" width="6" style="270" bestFit="1" customWidth="1"/>
    <col min="1800" max="1800" width="8.42578125" style="270" customWidth="1"/>
    <col min="1801" max="1801" width="6" style="270" customWidth="1"/>
    <col min="1802" max="1802" width="8.42578125" style="270" customWidth="1"/>
    <col min="1803" max="1803" width="6" style="270" bestFit="1" customWidth="1"/>
    <col min="1804" max="1804" width="8.42578125" style="270" customWidth="1"/>
    <col min="1805" max="1805" width="6" style="270" customWidth="1"/>
    <col min="1806" max="1806" width="8.42578125" style="270" customWidth="1"/>
    <col min="1807" max="1807" width="6" style="270" bestFit="1" customWidth="1"/>
    <col min="1808" max="1808" width="8.42578125" style="270" customWidth="1"/>
    <col min="1809" max="1809" width="6" style="270" customWidth="1"/>
    <col min="1810" max="1810" width="8.42578125" style="270" customWidth="1"/>
    <col min="1811" max="1811" width="6" style="270" bestFit="1" customWidth="1"/>
    <col min="1812" max="1812" width="8.42578125" style="270" customWidth="1"/>
    <col min="1813" max="1813" width="6" style="270" customWidth="1"/>
    <col min="1814" max="1814" width="8.42578125" style="270" customWidth="1"/>
    <col min="1815" max="1815" width="6" style="270" bestFit="1" customWidth="1"/>
    <col min="1816" max="1816" width="8.42578125" style="270" customWidth="1"/>
    <col min="1817" max="1817" width="6" style="270" customWidth="1"/>
    <col min="1818" max="1818" width="8.42578125" style="270" customWidth="1"/>
    <col min="1819" max="1819" width="6" style="270" bestFit="1" customWidth="1"/>
    <col min="1820" max="1820" width="8.85546875" style="270"/>
    <col min="1821" max="1822" width="6" style="270" bestFit="1" customWidth="1"/>
    <col min="1823" max="1823" width="2.28515625" style="270" bestFit="1" customWidth="1"/>
    <col min="1824" max="1973" width="8.85546875" style="270"/>
    <col min="1974" max="1974" width="4.85546875" style="270" customWidth="1"/>
    <col min="1975" max="1975" width="33.85546875" style="270" customWidth="1"/>
    <col min="1976" max="1977" width="8.85546875" style="270"/>
    <col min="1978" max="1978" width="11.85546875" style="270" customWidth="1"/>
    <col min="1979" max="1979" width="5.7109375" style="270" customWidth="1"/>
    <col min="1980" max="1980" width="8.42578125" style="270" customWidth="1"/>
    <col min="1981" max="1981" width="6" style="270" customWidth="1"/>
    <col min="1982" max="1982" width="8.42578125" style="270" customWidth="1"/>
    <col min="1983" max="1983" width="6.7109375" style="270" bestFit="1" customWidth="1"/>
    <col min="1984" max="1984" width="8.42578125" style="270" customWidth="1"/>
    <col min="1985" max="1985" width="6" style="270" customWidth="1"/>
    <col min="1986" max="1986" width="8.42578125" style="270" customWidth="1"/>
    <col min="1987" max="1987" width="6" style="270" bestFit="1" customWidth="1"/>
    <col min="1988" max="1988" width="8.42578125" style="270" customWidth="1"/>
    <col min="1989" max="1989" width="6" style="270" customWidth="1"/>
    <col min="1990" max="1990" width="8.42578125" style="270" customWidth="1"/>
    <col min="1991" max="1991" width="6" style="270" bestFit="1" customWidth="1"/>
    <col min="1992" max="1992" width="8.42578125" style="270" customWidth="1"/>
    <col min="1993" max="1993" width="6" style="270" customWidth="1"/>
    <col min="1994" max="1994" width="8.42578125" style="270" customWidth="1"/>
    <col min="1995" max="1995" width="6" style="270" bestFit="1" customWidth="1"/>
    <col min="1996" max="1996" width="8.42578125" style="270" customWidth="1"/>
    <col min="1997" max="1997" width="6" style="270" customWidth="1"/>
    <col min="1998" max="1998" width="8.42578125" style="270" customWidth="1"/>
    <col min="1999" max="1999" width="6" style="270" bestFit="1" customWidth="1"/>
    <col min="2000" max="2000" width="8.42578125" style="270" customWidth="1"/>
    <col min="2001" max="2001" width="6" style="270" customWidth="1"/>
    <col min="2002" max="2002" width="8.42578125" style="270" customWidth="1"/>
    <col min="2003" max="2003" width="6" style="270" bestFit="1" customWidth="1"/>
    <col min="2004" max="2004" width="8.42578125" style="270" customWidth="1"/>
    <col min="2005" max="2005" width="6" style="270" customWidth="1"/>
    <col min="2006" max="2006" width="8.42578125" style="270" customWidth="1"/>
    <col min="2007" max="2007" width="6" style="270" bestFit="1" customWidth="1"/>
    <col min="2008" max="2008" width="8.42578125" style="270" customWidth="1"/>
    <col min="2009" max="2009" width="6" style="270" customWidth="1"/>
    <col min="2010" max="2010" width="8.42578125" style="270" customWidth="1"/>
    <col min="2011" max="2011" width="6" style="270" bestFit="1" customWidth="1"/>
    <col min="2012" max="2012" width="8.42578125" style="270" customWidth="1"/>
    <col min="2013" max="2013" width="6" style="270" customWidth="1"/>
    <col min="2014" max="2014" width="8.42578125" style="270" customWidth="1"/>
    <col min="2015" max="2015" width="6" style="270" bestFit="1" customWidth="1"/>
    <col min="2016" max="2016" width="8.42578125" style="270" customWidth="1"/>
    <col min="2017" max="2017" width="6" style="270" customWidth="1"/>
    <col min="2018" max="2018" width="8.42578125" style="270" customWidth="1"/>
    <col min="2019" max="2019" width="6" style="270" bestFit="1" customWidth="1"/>
    <col min="2020" max="2020" width="8.42578125" style="270" customWidth="1"/>
    <col min="2021" max="2021" width="6" style="270" customWidth="1"/>
    <col min="2022" max="2022" width="8.42578125" style="270" customWidth="1"/>
    <col min="2023" max="2023" width="6" style="270" bestFit="1" customWidth="1"/>
    <col min="2024" max="2024" width="8.42578125" style="270" customWidth="1"/>
    <col min="2025" max="2025" width="6" style="270" customWidth="1"/>
    <col min="2026" max="2026" width="8.42578125" style="270" customWidth="1"/>
    <col min="2027" max="2027" width="6" style="270" bestFit="1" customWidth="1"/>
    <col min="2028" max="2028" width="8.42578125" style="270" customWidth="1"/>
    <col min="2029" max="2029" width="6" style="270" customWidth="1"/>
    <col min="2030" max="2030" width="8.42578125" style="270" customWidth="1"/>
    <col min="2031" max="2031" width="6" style="270" bestFit="1" customWidth="1"/>
    <col min="2032" max="2032" width="8.42578125" style="270" customWidth="1"/>
    <col min="2033" max="2033" width="6" style="270" customWidth="1"/>
    <col min="2034" max="2034" width="8.42578125" style="270" customWidth="1"/>
    <col min="2035" max="2035" width="6" style="270" bestFit="1" customWidth="1"/>
    <col min="2036" max="2036" width="8.42578125" style="270" customWidth="1"/>
    <col min="2037" max="2037" width="6" style="270" customWidth="1"/>
    <col min="2038" max="2038" width="8.42578125" style="270" customWidth="1"/>
    <col min="2039" max="2039" width="6" style="270" bestFit="1" customWidth="1"/>
    <col min="2040" max="2040" width="8.42578125" style="270" customWidth="1"/>
    <col min="2041" max="2041" width="6" style="270" customWidth="1"/>
    <col min="2042" max="2042" width="8.42578125" style="270" customWidth="1"/>
    <col min="2043" max="2043" width="6" style="270" bestFit="1" customWidth="1"/>
    <col min="2044" max="2044" width="8.42578125" style="270" customWidth="1"/>
    <col min="2045" max="2045" width="6" style="270" customWidth="1"/>
    <col min="2046" max="2046" width="8.42578125" style="270" customWidth="1"/>
    <col min="2047" max="2047" width="6" style="270" bestFit="1" customWidth="1"/>
    <col min="2048" max="2048" width="8.42578125" style="270" customWidth="1"/>
    <col min="2049" max="2049" width="6" style="270" customWidth="1"/>
    <col min="2050" max="2050" width="8.42578125" style="270" customWidth="1"/>
    <col min="2051" max="2051" width="6" style="270" bestFit="1" customWidth="1"/>
    <col min="2052" max="2052" width="8.42578125" style="270" customWidth="1"/>
    <col min="2053" max="2053" width="6" style="270" customWidth="1"/>
    <col min="2054" max="2054" width="8.42578125" style="270" customWidth="1"/>
    <col min="2055" max="2055" width="6" style="270" bestFit="1" customWidth="1"/>
    <col min="2056" max="2056" width="8.42578125" style="270" customWidth="1"/>
    <col min="2057" max="2057" width="6" style="270" customWidth="1"/>
    <col min="2058" max="2058" width="8.42578125" style="270" customWidth="1"/>
    <col min="2059" max="2059" width="6" style="270" bestFit="1" customWidth="1"/>
    <col min="2060" max="2060" width="8.42578125" style="270" customWidth="1"/>
    <col min="2061" max="2061" width="6" style="270" customWidth="1"/>
    <col min="2062" max="2062" width="8.42578125" style="270" customWidth="1"/>
    <col min="2063" max="2063" width="6" style="270" bestFit="1" customWidth="1"/>
    <col min="2064" max="2064" width="8.42578125" style="270" customWidth="1"/>
    <col min="2065" max="2065" width="6" style="270" customWidth="1"/>
    <col min="2066" max="2066" width="8.42578125" style="270" customWidth="1"/>
    <col min="2067" max="2067" width="6" style="270" bestFit="1" customWidth="1"/>
    <col min="2068" max="2068" width="8.42578125" style="270" customWidth="1"/>
    <col min="2069" max="2069" width="6" style="270" customWidth="1"/>
    <col min="2070" max="2070" width="8.42578125" style="270" customWidth="1"/>
    <col min="2071" max="2071" width="6" style="270" bestFit="1" customWidth="1"/>
    <col min="2072" max="2072" width="8.42578125" style="270" customWidth="1"/>
    <col min="2073" max="2073" width="6" style="270" customWidth="1"/>
    <col min="2074" max="2074" width="8.42578125" style="270" customWidth="1"/>
    <col min="2075" max="2075" width="6" style="270" bestFit="1" customWidth="1"/>
    <col min="2076" max="2076" width="8.85546875" style="270"/>
    <col min="2077" max="2078" width="6" style="270" bestFit="1" customWidth="1"/>
    <col min="2079" max="2079" width="2.28515625" style="270" bestFit="1" customWidth="1"/>
    <col min="2080" max="2229" width="8.85546875" style="270"/>
    <col min="2230" max="2230" width="4.85546875" style="270" customWidth="1"/>
    <col min="2231" max="2231" width="33.85546875" style="270" customWidth="1"/>
    <col min="2232" max="2233" width="8.85546875" style="270"/>
    <col min="2234" max="2234" width="11.85546875" style="270" customWidth="1"/>
    <col min="2235" max="2235" width="5.7109375" style="270" customWidth="1"/>
    <col min="2236" max="2236" width="8.42578125" style="270" customWidth="1"/>
    <col min="2237" max="2237" width="6" style="270" customWidth="1"/>
    <col min="2238" max="2238" width="8.42578125" style="270" customWidth="1"/>
    <col min="2239" max="2239" width="6.7109375" style="270" bestFit="1" customWidth="1"/>
    <col min="2240" max="2240" width="8.42578125" style="270" customWidth="1"/>
    <col min="2241" max="2241" width="6" style="270" customWidth="1"/>
    <col min="2242" max="2242" width="8.42578125" style="270" customWidth="1"/>
    <col min="2243" max="2243" width="6" style="270" bestFit="1" customWidth="1"/>
    <col min="2244" max="2244" width="8.42578125" style="270" customWidth="1"/>
    <col min="2245" max="2245" width="6" style="270" customWidth="1"/>
    <col min="2246" max="2246" width="8.42578125" style="270" customWidth="1"/>
    <col min="2247" max="2247" width="6" style="270" bestFit="1" customWidth="1"/>
    <col min="2248" max="2248" width="8.42578125" style="270" customWidth="1"/>
    <col min="2249" max="2249" width="6" style="270" customWidth="1"/>
    <col min="2250" max="2250" width="8.42578125" style="270" customWidth="1"/>
    <col min="2251" max="2251" width="6" style="270" bestFit="1" customWidth="1"/>
    <col min="2252" max="2252" width="8.42578125" style="270" customWidth="1"/>
    <col min="2253" max="2253" width="6" style="270" customWidth="1"/>
    <col min="2254" max="2254" width="8.42578125" style="270" customWidth="1"/>
    <col min="2255" max="2255" width="6" style="270" bestFit="1" customWidth="1"/>
    <col min="2256" max="2256" width="8.42578125" style="270" customWidth="1"/>
    <col min="2257" max="2257" width="6" style="270" customWidth="1"/>
    <col min="2258" max="2258" width="8.42578125" style="270" customWidth="1"/>
    <col min="2259" max="2259" width="6" style="270" bestFit="1" customWidth="1"/>
    <col min="2260" max="2260" width="8.42578125" style="270" customWidth="1"/>
    <col min="2261" max="2261" width="6" style="270" customWidth="1"/>
    <col min="2262" max="2262" width="8.42578125" style="270" customWidth="1"/>
    <col min="2263" max="2263" width="6" style="270" bestFit="1" customWidth="1"/>
    <col min="2264" max="2264" width="8.42578125" style="270" customWidth="1"/>
    <col min="2265" max="2265" width="6" style="270" customWidth="1"/>
    <col min="2266" max="2266" width="8.42578125" style="270" customWidth="1"/>
    <col min="2267" max="2267" width="6" style="270" bestFit="1" customWidth="1"/>
    <col min="2268" max="2268" width="8.42578125" style="270" customWidth="1"/>
    <col min="2269" max="2269" width="6" style="270" customWidth="1"/>
    <col min="2270" max="2270" width="8.42578125" style="270" customWidth="1"/>
    <col min="2271" max="2271" width="6" style="270" bestFit="1" customWidth="1"/>
    <col min="2272" max="2272" width="8.42578125" style="270" customWidth="1"/>
    <col min="2273" max="2273" width="6" style="270" customWidth="1"/>
    <col min="2274" max="2274" width="8.42578125" style="270" customWidth="1"/>
    <col min="2275" max="2275" width="6" style="270" bestFit="1" customWidth="1"/>
    <col min="2276" max="2276" width="8.42578125" style="270" customWidth="1"/>
    <col min="2277" max="2277" width="6" style="270" customWidth="1"/>
    <col min="2278" max="2278" width="8.42578125" style="270" customWidth="1"/>
    <col min="2279" max="2279" width="6" style="270" bestFit="1" customWidth="1"/>
    <col min="2280" max="2280" width="8.42578125" style="270" customWidth="1"/>
    <col min="2281" max="2281" width="6" style="270" customWidth="1"/>
    <col min="2282" max="2282" width="8.42578125" style="270" customWidth="1"/>
    <col min="2283" max="2283" width="6" style="270" bestFit="1" customWidth="1"/>
    <col min="2284" max="2284" width="8.42578125" style="270" customWidth="1"/>
    <col min="2285" max="2285" width="6" style="270" customWidth="1"/>
    <col min="2286" max="2286" width="8.42578125" style="270" customWidth="1"/>
    <col min="2287" max="2287" width="6" style="270" bestFit="1" customWidth="1"/>
    <col min="2288" max="2288" width="8.42578125" style="270" customWidth="1"/>
    <col min="2289" max="2289" width="6" style="270" customWidth="1"/>
    <col min="2290" max="2290" width="8.42578125" style="270" customWidth="1"/>
    <col min="2291" max="2291" width="6" style="270" bestFit="1" customWidth="1"/>
    <col min="2292" max="2292" width="8.42578125" style="270" customWidth="1"/>
    <col min="2293" max="2293" width="6" style="270" customWidth="1"/>
    <col min="2294" max="2294" width="8.42578125" style="270" customWidth="1"/>
    <col min="2295" max="2295" width="6" style="270" bestFit="1" customWidth="1"/>
    <col min="2296" max="2296" width="8.42578125" style="270" customWidth="1"/>
    <col min="2297" max="2297" width="6" style="270" customWidth="1"/>
    <col min="2298" max="2298" width="8.42578125" style="270" customWidth="1"/>
    <col min="2299" max="2299" width="6" style="270" bestFit="1" customWidth="1"/>
    <col min="2300" max="2300" width="8.42578125" style="270" customWidth="1"/>
    <col min="2301" max="2301" width="6" style="270" customWidth="1"/>
    <col min="2302" max="2302" width="8.42578125" style="270" customWidth="1"/>
    <col min="2303" max="2303" width="6" style="270" bestFit="1" customWidth="1"/>
    <col min="2304" max="2304" width="8.42578125" style="270" customWidth="1"/>
    <col min="2305" max="2305" width="6" style="270" customWidth="1"/>
    <col min="2306" max="2306" width="8.42578125" style="270" customWidth="1"/>
    <col min="2307" max="2307" width="6" style="270" bestFit="1" customWidth="1"/>
    <col min="2308" max="2308" width="8.42578125" style="270" customWidth="1"/>
    <col min="2309" max="2309" width="6" style="270" customWidth="1"/>
    <col min="2310" max="2310" width="8.42578125" style="270" customWidth="1"/>
    <col min="2311" max="2311" width="6" style="270" bestFit="1" customWidth="1"/>
    <col min="2312" max="2312" width="8.42578125" style="270" customWidth="1"/>
    <col min="2313" max="2313" width="6" style="270" customWidth="1"/>
    <col min="2314" max="2314" width="8.42578125" style="270" customWidth="1"/>
    <col min="2315" max="2315" width="6" style="270" bestFit="1" customWidth="1"/>
    <col min="2316" max="2316" width="8.42578125" style="270" customWidth="1"/>
    <col min="2317" max="2317" width="6" style="270" customWidth="1"/>
    <col min="2318" max="2318" width="8.42578125" style="270" customWidth="1"/>
    <col min="2319" max="2319" width="6" style="270" bestFit="1" customWidth="1"/>
    <col min="2320" max="2320" width="8.42578125" style="270" customWidth="1"/>
    <col min="2321" max="2321" width="6" style="270" customWidth="1"/>
    <col min="2322" max="2322" width="8.42578125" style="270" customWidth="1"/>
    <col min="2323" max="2323" width="6" style="270" bestFit="1" customWidth="1"/>
    <col min="2324" max="2324" width="8.42578125" style="270" customWidth="1"/>
    <col min="2325" max="2325" width="6" style="270" customWidth="1"/>
    <col min="2326" max="2326" width="8.42578125" style="270" customWidth="1"/>
    <col min="2327" max="2327" width="6" style="270" bestFit="1" customWidth="1"/>
    <col min="2328" max="2328" width="8.42578125" style="270" customWidth="1"/>
    <col min="2329" max="2329" width="6" style="270" customWidth="1"/>
    <col min="2330" max="2330" width="8.42578125" style="270" customWidth="1"/>
    <col min="2331" max="2331" width="6" style="270" bestFit="1" customWidth="1"/>
    <col min="2332" max="2332" width="8.85546875" style="270"/>
    <col min="2333" max="2334" width="6" style="270" bestFit="1" customWidth="1"/>
    <col min="2335" max="2335" width="2.28515625" style="270" bestFit="1" customWidth="1"/>
    <col min="2336" max="2485" width="8.85546875" style="270"/>
    <col min="2486" max="2486" width="4.85546875" style="270" customWidth="1"/>
    <col min="2487" max="2487" width="33.85546875" style="270" customWidth="1"/>
    <col min="2488" max="2489" width="8.85546875" style="270"/>
    <col min="2490" max="2490" width="11.85546875" style="270" customWidth="1"/>
    <col min="2491" max="2491" width="5.7109375" style="270" customWidth="1"/>
    <col min="2492" max="2492" width="8.42578125" style="270" customWidth="1"/>
    <col min="2493" max="2493" width="6" style="270" customWidth="1"/>
    <col min="2494" max="2494" width="8.42578125" style="270" customWidth="1"/>
    <col min="2495" max="2495" width="6.7109375" style="270" bestFit="1" customWidth="1"/>
    <col min="2496" max="2496" width="8.42578125" style="270" customWidth="1"/>
    <col min="2497" max="2497" width="6" style="270" customWidth="1"/>
    <col min="2498" max="2498" width="8.42578125" style="270" customWidth="1"/>
    <col min="2499" max="2499" width="6" style="270" bestFit="1" customWidth="1"/>
    <col min="2500" max="2500" width="8.42578125" style="270" customWidth="1"/>
    <col min="2501" max="2501" width="6" style="270" customWidth="1"/>
    <col min="2502" max="2502" width="8.42578125" style="270" customWidth="1"/>
    <col min="2503" max="2503" width="6" style="270" bestFit="1" customWidth="1"/>
    <col min="2504" max="2504" width="8.42578125" style="270" customWidth="1"/>
    <col min="2505" max="2505" width="6" style="270" customWidth="1"/>
    <col min="2506" max="2506" width="8.42578125" style="270" customWidth="1"/>
    <col min="2507" max="2507" width="6" style="270" bestFit="1" customWidth="1"/>
    <col min="2508" max="2508" width="8.42578125" style="270" customWidth="1"/>
    <col min="2509" max="2509" width="6" style="270" customWidth="1"/>
    <col min="2510" max="2510" width="8.42578125" style="270" customWidth="1"/>
    <col min="2511" max="2511" width="6" style="270" bestFit="1" customWidth="1"/>
    <col min="2512" max="2512" width="8.42578125" style="270" customWidth="1"/>
    <col min="2513" max="2513" width="6" style="270" customWidth="1"/>
    <col min="2514" max="2514" width="8.42578125" style="270" customWidth="1"/>
    <col min="2515" max="2515" width="6" style="270" bestFit="1" customWidth="1"/>
    <col min="2516" max="2516" width="8.42578125" style="270" customWidth="1"/>
    <col min="2517" max="2517" width="6" style="270" customWidth="1"/>
    <col min="2518" max="2518" width="8.42578125" style="270" customWidth="1"/>
    <col min="2519" max="2519" width="6" style="270" bestFit="1" customWidth="1"/>
    <col min="2520" max="2520" width="8.42578125" style="270" customWidth="1"/>
    <col min="2521" max="2521" width="6" style="270" customWidth="1"/>
    <col min="2522" max="2522" width="8.42578125" style="270" customWidth="1"/>
    <col min="2523" max="2523" width="6" style="270" bestFit="1" customWidth="1"/>
    <col min="2524" max="2524" width="8.42578125" style="270" customWidth="1"/>
    <col min="2525" max="2525" width="6" style="270" customWidth="1"/>
    <col min="2526" max="2526" width="8.42578125" style="270" customWidth="1"/>
    <col min="2527" max="2527" width="6" style="270" bestFit="1" customWidth="1"/>
    <col min="2528" max="2528" width="8.42578125" style="270" customWidth="1"/>
    <col min="2529" max="2529" width="6" style="270" customWidth="1"/>
    <col min="2530" max="2530" width="8.42578125" style="270" customWidth="1"/>
    <col min="2531" max="2531" width="6" style="270" bestFit="1" customWidth="1"/>
    <col min="2532" max="2532" width="8.42578125" style="270" customWidth="1"/>
    <col min="2533" max="2533" width="6" style="270" customWidth="1"/>
    <col min="2534" max="2534" width="8.42578125" style="270" customWidth="1"/>
    <col min="2535" max="2535" width="6" style="270" bestFit="1" customWidth="1"/>
    <col min="2536" max="2536" width="8.42578125" style="270" customWidth="1"/>
    <col min="2537" max="2537" width="6" style="270" customWidth="1"/>
    <col min="2538" max="2538" width="8.42578125" style="270" customWidth="1"/>
    <col min="2539" max="2539" width="6" style="270" bestFit="1" customWidth="1"/>
    <col min="2540" max="2540" width="8.42578125" style="270" customWidth="1"/>
    <col min="2541" max="2541" width="6" style="270" customWidth="1"/>
    <col min="2542" max="2542" width="8.42578125" style="270" customWidth="1"/>
    <col min="2543" max="2543" width="6" style="270" bestFit="1" customWidth="1"/>
    <col min="2544" max="2544" width="8.42578125" style="270" customWidth="1"/>
    <col min="2545" max="2545" width="6" style="270" customWidth="1"/>
    <col min="2546" max="2546" width="8.42578125" style="270" customWidth="1"/>
    <col min="2547" max="2547" width="6" style="270" bestFit="1" customWidth="1"/>
    <col min="2548" max="2548" width="8.42578125" style="270" customWidth="1"/>
    <col min="2549" max="2549" width="6" style="270" customWidth="1"/>
    <col min="2550" max="2550" width="8.42578125" style="270" customWidth="1"/>
    <col min="2551" max="2551" width="6" style="270" bestFit="1" customWidth="1"/>
    <col min="2552" max="2552" width="8.42578125" style="270" customWidth="1"/>
    <col min="2553" max="2553" width="6" style="270" customWidth="1"/>
    <col min="2554" max="2554" width="8.42578125" style="270" customWidth="1"/>
    <col min="2555" max="2555" width="6" style="270" bestFit="1" customWidth="1"/>
    <col min="2556" max="2556" width="8.42578125" style="270" customWidth="1"/>
    <col min="2557" max="2557" width="6" style="270" customWidth="1"/>
    <col min="2558" max="2558" width="8.42578125" style="270" customWidth="1"/>
    <col min="2559" max="2559" width="6" style="270" bestFit="1" customWidth="1"/>
    <col min="2560" max="2560" width="8.42578125" style="270" customWidth="1"/>
    <col min="2561" max="2561" width="6" style="270" customWidth="1"/>
    <col min="2562" max="2562" width="8.42578125" style="270" customWidth="1"/>
    <col min="2563" max="2563" width="6" style="270" bestFit="1" customWidth="1"/>
    <col min="2564" max="2564" width="8.42578125" style="270" customWidth="1"/>
    <col min="2565" max="2565" width="6" style="270" customWidth="1"/>
    <col min="2566" max="2566" width="8.42578125" style="270" customWidth="1"/>
    <col min="2567" max="2567" width="6" style="270" bestFit="1" customWidth="1"/>
    <col min="2568" max="2568" width="8.42578125" style="270" customWidth="1"/>
    <col min="2569" max="2569" width="6" style="270" customWidth="1"/>
    <col min="2570" max="2570" width="8.42578125" style="270" customWidth="1"/>
    <col min="2571" max="2571" width="6" style="270" bestFit="1" customWidth="1"/>
    <col min="2572" max="2572" width="8.42578125" style="270" customWidth="1"/>
    <col min="2573" max="2573" width="6" style="270" customWidth="1"/>
    <col min="2574" max="2574" width="8.42578125" style="270" customWidth="1"/>
    <col min="2575" max="2575" width="6" style="270" bestFit="1" customWidth="1"/>
    <col min="2576" max="2576" width="8.42578125" style="270" customWidth="1"/>
    <col min="2577" max="2577" width="6" style="270" customWidth="1"/>
    <col min="2578" max="2578" width="8.42578125" style="270" customWidth="1"/>
    <col min="2579" max="2579" width="6" style="270" bestFit="1" customWidth="1"/>
    <col min="2580" max="2580" width="8.42578125" style="270" customWidth="1"/>
    <col min="2581" max="2581" width="6" style="270" customWidth="1"/>
    <col min="2582" max="2582" width="8.42578125" style="270" customWidth="1"/>
    <col min="2583" max="2583" width="6" style="270" bestFit="1" customWidth="1"/>
    <col min="2584" max="2584" width="8.42578125" style="270" customWidth="1"/>
    <col min="2585" max="2585" width="6" style="270" customWidth="1"/>
    <col min="2586" max="2586" width="8.42578125" style="270" customWidth="1"/>
    <col min="2587" max="2587" width="6" style="270" bestFit="1" customWidth="1"/>
    <col min="2588" max="2588" width="8.85546875" style="270"/>
    <col min="2589" max="2590" width="6" style="270" bestFit="1" customWidth="1"/>
    <col min="2591" max="2591" width="2.28515625" style="270" bestFit="1" customWidth="1"/>
    <col min="2592" max="2741" width="8.85546875" style="270"/>
    <col min="2742" max="2742" width="4.85546875" style="270" customWidth="1"/>
    <col min="2743" max="2743" width="33.85546875" style="270" customWidth="1"/>
    <col min="2744" max="2745" width="8.85546875" style="270"/>
    <col min="2746" max="2746" width="11.85546875" style="270" customWidth="1"/>
    <col min="2747" max="2747" width="5.7109375" style="270" customWidth="1"/>
    <col min="2748" max="2748" width="8.42578125" style="270" customWidth="1"/>
    <col min="2749" max="2749" width="6" style="270" customWidth="1"/>
    <col min="2750" max="2750" width="8.42578125" style="270" customWidth="1"/>
    <col min="2751" max="2751" width="6.7109375" style="270" bestFit="1" customWidth="1"/>
    <col min="2752" max="2752" width="8.42578125" style="270" customWidth="1"/>
    <col min="2753" max="2753" width="6" style="270" customWidth="1"/>
    <col min="2754" max="2754" width="8.42578125" style="270" customWidth="1"/>
    <col min="2755" max="2755" width="6" style="270" bestFit="1" customWidth="1"/>
    <col min="2756" max="2756" width="8.42578125" style="270" customWidth="1"/>
    <col min="2757" max="2757" width="6" style="270" customWidth="1"/>
    <col min="2758" max="2758" width="8.42578125" style="270" customWidth="1"/>
    <col min="2759" max="2759" width="6" style="270" bestFit="1" customWidth="1"/>
    <col min="2760" max="2760" width="8.42578125" style="270" customWidth="1"/>
    <col min="2761" max="2761" width="6" style="270" customWidth="1"/>
    <col min="2762" max="2762" width="8.42578125" style="270" customWidth="1"/>
    <col min="2763" max="2763" width="6" style="270" bestFit="1" customWidth="1"/>
    <col min="2764" max="2764" width="8.42578125" style="270" customWidth="1"/>
    <col min="2765" max="2765" width="6" style="270" customWidth="1"/>
    <col min="2766" max="2766" width="8.42578125" style="270" customWidth="1"/>
    <col min="2767" max="2767" width="6" style="270" bestFit="1" customWidth="1"/>
    <col min="2768" max="2768" width="8.42578125" style="270" customWidth="1"/>
    <col min="2769" max="2769" width="6" style="270" customWidth="1"/>
    <col min="2770" max="2770" width="8.42578125" style="270" customWidth="1"/>
    <col min="2771" max="2771" width="6" style="270" bestFit="1" customWidth="1"/>
    <col min="2772" max="2772" width="8.42578125" style="270" customWidth="1"/>
    <col min="2773" max="2773" width="6" style="270" customWidth="1"/>
    <col min="2774" max="2774" width="8.42578125" style="270" customWidth="1"/>
    <col min="2775" max="2775" width="6" style="270" bestFit="1" customWidth="1"/>
    <col min="2776" max="2776" width="8.42578125" style="270" customWidth="1"/>
    <col min="2777" max="2777" width="6" style="270" customWidth="1"/>
    <col min="2778" max="2778" width="8.42578125" style="270" customWidth="1"/>
    <col min="2779" max="2779" width="6" style="270" bestFit="1" customWidth="1"/>
    <col min="2780" max="2780" width="8.42578125" style="270" customWidth="1"/>
    <col min="2781" max="2781" width="6" style="270" customWidth="1"/>
    <col min="2782" max="2782" width="8.42578125" style="270" customWidth="1"/>
    <col min="2783" max="2783" width="6" style="270" bestFit="1" customWidth="1"/>
    <col min="2784" max="2784" width="8.42578125" style="270" customWidth="1"/>
    <col min="2785" max="2785" width="6" style="270" customWidth="1"/>
    <col min="2786" max="2786" width="8.42578125" style="270" customWidth="1"/>
    <col min="2787" max="2787" width="6" style="270" bestFit="1" customWidth="1"/>
    <col min="2788" max="2788" width="8.42578125" style="270" customWidth="1"/>
    <col min="2789" max="2789" width="6" style="270" customWidth="1"/>
    <col min="2790" max="2790" width="8.42578125" style="270" customWidth="1"/>
    <col min="2791" max="2791" width="6" style="270" bestFit="1" customWidth="1"/>
    <col min="2792" max="2792" width="8.42578125" style="270" customWidth="1"/>
    <col min="2793" max="2793" width="6" style="270" customWidth="1"/>
    <col min="2794" max="2794" width="8.42578125" style="270" customWidth="1"/>
    <col min="2795" max="2795" width="6" style="270" bestFit="1" customWidth="1"/>
    <col min="2796" max="2796" width="8.42578125" style="270" customWidth="1"/>
    <col min="2797" max="2797" width="6" style="270" customWidth="1"/>
    <col min="2798" max="2798" width="8.42578125" style="270" customWidth="1"/>
    <col min="2799" max="2799" width="6" style="270" bestFit="1" customWidth="1"/>
    <col min="2800" max="2800" width="8.42578125" style="270" customWidth="1"/>
    <col min="2801" max="2801" width="6" style="270" customWidth="1"/>
    <col min="2802" max="2802" width="8.42578125" style="270" customWidth="1"/>
    <col min="2803" max="2803" width="6" style="270" bestFit="1" customWidth="1"/>
    <col min="2804" max="2804" width="8.42578125" style="270" customWidth="1"/>
    <col min="2805" max="2805" width="6" style="270" customWidth="1"/>
    <col min="2806" max="2806" width="8.42578125" style="270" customWidth="1"/>
    <col min="2807" max="2807" width="6" style="270" bestFit="1" customWidth="1"/>
    <col min="2808" max="2808" width="8.42578125" style="270" customWidth="1"/>
    <col min="2809" max="2809" width="6" style="270" customWidth="1"/>
    <col min="2810" max="2810" width="8.42578125" style="270" customWidth="1"/>
    <col min="2811" max="2811" width="6" style="270" bestFit="1" customWidth="1"/>
    <col min="2812" max="2812" width="8.42578125" style="270" customWidth="1"/>
    <col min="2813" max="2813" width="6" style="270" customWidth="1"/>
    <col min="2814" max="2814" width="8.42578125" style="270" customWidth="1"/>
    <col min="2815" max="2815" width="6" style="270" bestFit="1" customWidth="1"/>
    <col min="2816" max="2816" width="8.42578125" style="270" customWidth="1"/>
    <col min="2817" max="2817" width="6" style="270" customWidth="1"/>
    <col min="2818" max="2818" width="8.42578125" style="270" customWidth="1"/>
    <col min="2819" max="2819" width="6" style="270" bestFit="1" customWidth="1"/>
    <col min="2820" max="2820" width="8.42578125" style="270" customWidth="1"/>
    <col min="2821" max="2821" width="6" style="270" customWidth="1"/>
    <col min="2822" max="2822" width="8.42578125" style="270" customWidth="1"/>
    <col min="2823" max="2823" width="6" style="270" bestFit="1" customWidth="1"/>
    <col min="2824" max="2824" width="8.42578125" style="270" customWidth="1"/>
    <col min="2825" max="2825" width="6" style="270" customWidth="1"/>
    <col min="2826" max="2826" width="8.42578125" style="270" customWidth="1"/>
    <col min="2827" max="2827" width="6" style="270" bestFit="1" customWidth="1"/>
    <col min="2828" max="2828" width="8.42578125" style="270" customWidth="1"/>
    <col min="2829" max="2829" width="6" style="270" customWidth="1"/>
    <col min="2830" max="2830" width="8.42578125" style="270" customWidth="1"/>
    <col min="2831" max="2831" width="6" style="270" bestFit="1" customWidth="1"/>
    <col min="2832" max="2832" width="8.42578125" style="270" customWidth="1"/>
    <col min="2833" max="2833" width="6" style="270" customWidth="1"/>
    <col min="2834" max="2834" width="8.42578125" style="270" customWidth="1"/>
    <col min="2835" max="2835" width="6" style="270" bestFit="1" customWidth="1"/>
    <col min="2836" max="2836" width="8.42578125" style="270" customWidth="1"/>
    <col min="2837" max="2837" width="6" style="270" customWidth="1"/>
    <col min="2838" max="2838" width="8.42578125" style="270" customWidth="1"/>
    <col min="2839" max="2839" width="6" style="270" bestFit="1" customWidth="1"/>
    <col min="2840" max="2840" width="8.42578125" style="270" customWidth="1"/>
    <col min="2841" max="2841" width="6" style="270" customWidth="1"/>
    <col min="2842" max="2842" width="8.42578125" style="270" customWidth="1"/>
    <col min="2843" max="2843" width="6" style="270" bestFit="1" customWidth="1"/>
    <col min="2844" max="2844" width="8.85546875" style="270"/>
    <col min="2845" max="2846" width="6" style="270" bestFit="1" customWidth="1"/>
    <col min="2847" max="2847" width="2.28515625" style="270" bestFit="1" customWidth="1"/>
    <col min="2848" max="2997" width="8.85546875" style="270"/>
    <col min="2998" max="2998" width="4.85546875" style="270" customWidth="1"/>
    <col min="2999" max="2999" width="33.85546875" style="270" customWidth="1"/>
    <col min="3000" max="3001" width="8.85546875" style="270"/>
    <col min="3002" max="3002" width="11.85546875" style="270" customWidth="1"/>
    <col min="3003" max="3003" width="5.7109375" style="270" customWidth="1"/>
    <col min="3004" max="3004" width="8.42578125" style="270" customWidth="1"/>
    <col min="3005" max="3005" width="6" style="270" customWidth="1"/>
    <col min="3006" max="3006" width="8.42578125" style="270" customWidth="1"/>
    <col min="3007" max="3007" width="6.7109375" style="270" bestFit="1" customWidth="1"/>
    <col min="3008" max="3008" width="8.42578125" style="270" customWidth="1"/>
    <col min="3009" max="3009" width="6" style="270" customWidth="1"/>
    <col min="3010" max="3010" width="8.42578125" style="270" customWidth="1"/>
    <col min="3011" max="3011" width="6" style="270" bestFit="1" customWidth="1"/>
    <col min="3012" max="3012" width="8.42578125" style="270" customWidth="1"/>
    <col min="3013" max="3013" width="6" style="270" customWidth="1"/>
    <col min="3014" max="3014" width="8.42578125" style="270" customWidth="1"/>
    <col min="3015" max="3015" width="6" style="270" bestFit="1" customWidth="1"/>
    <col min="3016" max="3016" width="8.42578125" style="270" customWidth="1"/>
    <col min="3017" max="3017" width="6" style="270" customWidth="1"/>
    <col min="3018" max="3018" width="8.42578125" style="270" customWidth="1"/>
    <col min="3019" max="3019" width="6" style="270" bestFit="1" customWidth="1"/>
    <col min="3020" max="3020" width="8.42578125" style="270" customWidth="1"/>
    <col min="3021" max="3021" width="6" style="270" customWidth="1"/>
    <col min="3022" max="3022" width="8.42578125" style="270" customWidth="1"/>
    <col min="3023" max="3023" width="6" style="270" bestFit="1" customWidth="1"/>
    <col min="3024" max="3024" width="8.42578125" style="270" customWidth="1"/>
    <col min="3025" max="3025" width="6" style="270" customWidth="1"/>
    <col min="3026" max="3026" width="8.42578125" style="270" customWidth="1"/>
    <col min="3027" max="3027" width="6" style="270" bestFit="1" customWidth="1"/>
    <col min="3028" max="3028" width="8.42578125" style="270" customWidth="1"/>
    <col min="3029" max="3029" width="6" style="270" customWidth="1"/>
    <col min="3030" max="3030" width="8.42578125" style="270" customWidth="1"/>
    <col min="3031" max="3031" width="6" style="270" bestFit="1" customWidth="1"/>
    <col min="3032" max="3032" width="8.42578125" style="270" customWidth="1"/>
    <col min="3033" max="3033" width="6" style="270" customWidth="1"/>
    <col min="3034" max="3034" width="8.42578125" style="270" customWidth="1"/>
    <col min="3035" max="3035" width="6" style="270" bestFit="1" customWidth="1"/>
    <col min="3036" max="3036" width="8.42578125" style="270" customWidth="1"/>
    <col min="3037" max="3037" width="6" style="270" customWidth="1"/>
    <col min="3038" max="3038" width="8.42578125" style="270" customWidth="1"/>
    <col min="3039" max="3039" width="6" style="270" bestFit="1" customWidth="1"/>
    <col min="3040" max="3040" width="8.42578125" style="270" customWidth="1"/>
    <col min="3041" max="3041" width="6" style="270" customWidth="1"/>
    <col min="3042" max="3042" width="8.42578125" style="270" customWidth="1"/>
    <col min="3043" max="3043" width="6" style="270" bestFit="1" customWidth="1"/>
    <col min="3044" max="3044" width="8.42578125" style="270" customWidth="1"/>
    <col min="3045" max="3045" width="6" style="270" customWidth="1"/>
    <col min="3046" max="3046" width="8.42578125" style="270" customWidth="1"/>
    <col min="3047" max="3047" width="6" style="270" bestFit="1" customWidth="1"/>
    <col min="3048" max="3048" width="8.42578125" style="270" customWidth="1"/>
    <col min="3049" max="3049" width="6" style="270" customWidth="1"/>
    <col min="3050" max="3050" width="8.42578125" style="270" customWidth="1"/>
    <col min="3051" max="3051" width="6" style="270" bestFit="1" customWidth="1"/>
    <col min="3052" max="3052" width="8.42578125" style="270" customWidth="1"/>
    <col min="3053" max="3053" width="6" style="270" customWidth="1"/>
    <col min="3054" max="3054" width="8.42578125" style="270" customWidth="1"/>
    <col min="3055" max="3055" width="6" style="270" bestFit="1" customWidth="1"/>
    <col min="3056" max="3056" width="8.42578125" style="270" customWidth="1"/>
    <col min="3057" max="3057" width="6" style="270" customWidth="1"/>
    <col min="3058" max="3058" width="8.42578125" style="270" customWidth="1"/>
    <col min="3059" max="3059" width="6" style="270" bestFit="1" customWidth="1"/>
    <col min="3060" max="3060" width="8.42578125" style="270" customWidth="1"/>
    <col min="3061" max="3061" width="6" style="270" customWidth="1"/>
    <col min="3062" max="3062" width="8.42578125" style="270" customWidth="1"/>
    <col min="3063" max="3063" width="6" style="270" bestFit="1" customWidth="1"/>
    <col min="3064" max="3064" width="8.42578125" style="270" customWidth="1"/>
    <col min="3065" max="3065" width="6" style="270" customWidth="1"/>
    <col min="3066" max="3066" width="8.42578125" style="270" customWidth="1"/>
    <col min="3067" max="3067" width="6" style="270" bestFit="1" customWidth="1"/>
    <col min="3068" max="3068" width="8.42578125" style="270" customWidth="1"/>
    <col min="3069" max="3069" width="6" style="270" customWidth="1"/>
    <col min="3070" max="3070" width="8.42578125" style="270" customWidth="1"/>
    <col min="3071" max="3071" width="6" style="270" bestFit="1" customWidth="1"/>
    <col min="3072" max="3072" width="8.42578125" style="270" customWidth="1"/>
    <col min="3073" max="3073" width="6" style="270" customWidth="1"/>
    <col min="3074" max="3074" width="8.42578125" style="270" customWidth="1"/>
    <col min="3075" max="3075" width="6" style="270" bestFit="1" customWidth="1"/>
    <col min="3076" max="3076" width="8.42578125" style="270" customWidth="1"/>
    <col min="3077" max="3077" width="6" style="270" customWidth="1"/>
    <col min="3078" max="3078" width="8.42578125" style="270" customWidth="1"/>
    <col min="3079" max="3079" width="6" style="270" bestFit="1" customWidth="1"/>
    <col min="3080" max="3080" width="8.42578125" style="270" customWidth="1"/>
    <col min="3081" max="3081" width="6" style="270" customWidth="1"/>
    <col min="3082" max="3082" width="8.42578125" style="270" customWidth="1"/>
    <col min="3083" max="3083" width="6" style="270" bestFit="1" customWidth="1"/>
    <col min="3084" max="3084" width="8.42578125" style="270" customWidth="1"/>
    <col min="3085" max="3085" width="6" style="270" customWidth="1"/>
    <col min="3086" max="3086" width="8.42578125" style="270" customWidth="1"/>
    <col min="3087" max="3087" width="6" style="270" bestFit="1" customWidth="1"/>
    <col min="3088" max="3088" width="8.42578125" style="270" customWidth="1"/>
    <col min="3089" max="3089" width="6" style="270" customWidth="1"/>
    <col min="3090" max="3090" width="8.42578125" style="270" customWidth="1"/>
    <col min="3091" max="3091" width="6" style="270" bestFit="1" customWidth="1"/>
    <col min="3092" max="3092" width="8.42578125" style="270" customWidth="1"/>
    <col min="3093" max="3093" width="6" style="270" customWidth="1"/>
    <col min="3094" max="3094" width="8.42578125" style="270" customWidth="1"/>
    <col min="3095" max="3095" width="6" style="270" bestFit="1" customWidth="1"/>
    <col min="3096" max="3096" width="8.42578125" style="270" customWidth="1"/>
    <col min="3097" max="3097" width="6" style="270" customWidth="1"/>
    <col min="3098" max="3098" width="8.42578125" style="270" customWidth="1"/>
    <col min="3099" max="3099" width="6" style="270" bestFit="1" customWidth="1"/>
    <col min="3100" max="3100" width="8.85546875" style="270"/>
    <col min="3101" max="3102" width="6" style="270" bestFit="1" customWidth="1"/>
    <col min="3103" max="3103" width="2.28515625" style="270" bestFit="1" customWidth="1"/>
    <col min="3104" max="3253" width="8.85546875" style="270"/>
    <col min="3254" max="3254" width="4.85546875" style="270" customWidth="1"/>
    <col min="3255" max="3255" width="33.85546875" style="270" customWidth="1"/>
    <col min="3256" max="3257" width="8.85546875" style="270"/>
    <col min="3258" max="3258" width="11.85546875" style="270" customWidth="1"/>
    <col min="3259" max="3259" width="5.7109375" style="270" customWidth="1"/>
    <col min="3260" max="3260" width="8.42578125" style="270" customWidth="1"/>
    <col min="3261" max="3261" width="6" style="270" customWidth="1"/>
    <col min="3262" max="3262" width="8.42578125" style="270" customWidth="1"/>
    <col min="3263" max="3263" width="6.7109375" style="270" bestFit="1" customWidth="1"/>
    <col min="3264" max="3264" width="8.42578125" style="270" customWidth="1"/>
    <col min="3265" max="3265" width="6" style="270" customWidth="1"/>
    <col min="3266" max="3266" width="8.42578125" style="270" customWidth="1"/>
    <col min="3267" max="3267" width="6" style="270" bestFit="1" customWidth="1"/>
    <col min="3268" max="3268" width="8.42578125" style="270" customWidth="1"/>
    <col min="3269" max="3269" width="6" style="270" customWidth="1"/>
    <col min="3270" max="3270" width="8.42578125" style="270" customWidth="1"/>
    <col min="3271" max="3271" width="6" style="270" bestFit="1" customWidth="1"/>
    <col min="3272" max="3272" width="8.42578125" style="270" customWidth="1"/>
    <col min="3273" max="3273" width="6" style="270" customWidth="1"/>
    <col min="3274" max="3274" width="8.42578125" style="270" customWidth="1"/>
    <col min="3275" max="3275" width="6" style="270" bestFit="1" customWidth="1"/>
    <col min="3276" max="3276" width="8.42578125" style="270" customWidth="1"/>
    <col min="3277" max="3277" width="6" style="270" customWidth="1"/>
    <col min="3278" max="3278" width="8.42578125" style="270" customWidth="1"/>
    <col min="3279" max="3279" width="6" style="270" bestFit="1" customWidth="1"/>
    <col min="3280" max="3280" width="8.42578125" style="270" customWidth="1"/>
    <col min="3281" max="3281" width="6" style="270" customWidth="1"/>
    <col min="3282" max="3282" width="8.42578125" style="270" customWidth="1"/>
    <col min="3283" max="3283" width="6" style="270" bestFit="1" customWidth="1"/>
    <col min="3284" max="3284" width="8.42578125" style="270" customWidth="1"/>
    <col min="3285" max="3285" width="6" style="270" customWidth="1"/>
    <col min="3286" max="3286" width="8.42578125" style="270" customWidth="1"/>
    <col min="3287" max="3287" width="6" style="270" bestFit="1" customWidth="1"/>
    <col min="3288" max="3288" width="8.42578125" style="270" customWidth="1"/>
    <col min="3289" max="3289" width="6" style="270" customWidth="1"/>
    <col min="3290" max="3290" width="8.42578125" style="270" customWidth="1"/>
    <col min="3291" max="3291" width="6" style="270" bestFit="1" customWidth="1"/>
    <col min="3292" max="3292" width="8.42578125" style="270" customWidth="1"/>
    <col min="3293" max="3293" width="6" style="270" customWidth="1"/>
    <col min="3294" max="3294" width="8.42578125" style="270" customWidth="1"/>
    <col min="3295" max="3295" width="6" style="270" bestFit="1" customWidth="1"/>
    <col min="3296" max="3296" width="8.42578125" style="270" customWidth="1"/>
    <col min="3297" max="3297" width="6" style="270" customWidth="1"/>
    <col min="3298" max="3298" width="8.42578125" style="270" customWidth="1"/>
    <col min="3299" max="3299" width="6" style="270" bestFit="1" customWidth="1"/>
    <col min="3300" max="3300" width="8.42578125" style="270" customWidth="1"/>
    <col min="3301" max="3301" width="6" style="270" customWidth="1"/>
    <col min="3302" max="3302" width="8.42578125" style="270" customWidth="1"/>
    <col min="3303" max="3303" width="6" style="270" bestFit="1" customWidth="1"/>
    <col min="3304" max="3304" width="8.42578125" style="270" customWidth="1"/>
    <col min="3305" max="3305" width="6" style="270" customWidth="1"/>
    <col min="3306" max="3306" width="8.42578125" style="270" customWidth="1"/>
    <col min="3307" max="3307" width="6" style="270" bestFit="1" customWidth="1"/>
    <col min="3308" max="3308" width="8.42578125" style="270" customWidth="1"/>
    <col min="3309" max="3309" width="6" style="270" customWidth="1"/>
    <col min="3310" max="3310" width="8.42578125" style="270" customWidth="1"/>
    <col min="3311" max="3311" width="6" style="270" bestFit="1" customWidth="1"/>
    <col min="3312" max="3312" width="8.42578125" style="270" customWidth="1"/>
    <col min="3313" max="3313" width="6" style="270" customWidth="1"/>
    <col min="3314" max="3314" width="8.42578125" style="270" customWidth="1"/>
    <col min="3315" max="3315" width="6" style="270" bestFit="1" customWidth="1"/>
    <col min="3316" max="3316" width="8.42578125" style="270" customWidth="1"/>
    <col min="3317" max="3317" width="6" style="270" customWidth="1"/>
    <col min="3318" max="3318" width="8.42578125" style="270" customWidth="1"/>
    <col min="3319" max="3319" width="6" style="270" bestFit="1" customWidth="1"/>
    <col min="3320" max="3320" width="8.42578125" style="270" customWidth="1"/>
    <col min="3321" max="3321" width="6" style="270" customWidth="1"/>
    <col min="3322" max="3322" width="8.42578125" style="270" customWidth="1"/>
    <col min="3323" max="3323" width="6" style="270" bestFit="1" customWidth="1"/>
    <col min="3324" max="3324" width="8.42578125" style="270" customWidth="1"/>
    <col min="3325" max="3325" width="6" style="270" customWidth="1"/>
    <col min="3326" max="3326" width="8.42578125" style="270" customWidth="1"/>
    <col min="3327" max="3327" width="6" style="270" bestFit="1" customWidth="1"/>
    <col min="3328" max="3328" width="8.42578125" style="270" customWidth="1"/>
    <col min="3329" max="3329" width="6" style="270" customWidth="1"/>
    <col min="3330" max="3330" width="8.42578125" style="270" customWidth="1"/>
    <col min="3331" max="3331" width="6" style="270" bestFit="1" customWidth="1"/>
    <col min="3332" max="3332" width="8.42578125" style="270" customWidth="1"/>
    <col min="3333" max="3333" width="6" style="270" customWidth="1"/>
    <col min="3334" max="3334" width="8.42578125" style="270" customWidth="1"/>
    <col min="3335" max="3335" width="6" style="270" bestFit="1" customWidth="1"/>
    <col min="3336" max="3336" width="8.42578125" style="270" customWidth="1"/>
    <col min="3337" max="3337" width="6" style="270" customWidth="1"/>
    <col min="3338" max="3338" width="8.42578125" style="270" customWidth="1"/>
    <col min="3339" max="3339" width="6" style="270" bestFit="1" customWidth="1"/>
    <col min="3340" max="3340" width="8.42578125" style="270" customWidth="1"/>
    <col min="3341" max="3341" width="6" style="270" customWidth="1"/>
    <col min="3342" max="3342" width="8.42578125" style="270" customWidth="1"/>
    <col min="3343" max="3343" width="6" style="270" bestFit="1" customWidth="1"/>
    <col min="3344" max="3344" width="8.42578125" style="270" customWidth="1"/>
    <col min="3345" max="3345" width="6" style="270" customWidth="1"/>
    <col min="3346" max="3346" width="8.42578125" style="270" customWidth="1"/>
    <col min="3347" max="3347" width="6" style="270" bestFit="1" customWidth="1"/>
    <col min="3348" max="3348" width="8.42578125" style="270" customWidth="1"/>
    <col min="3349" max="3349" width="6" style="270" customWidth="1"/>
    <col min="3350" max="3350" width="8.42578125" style="270" customWidth="1"/>
    <col min="3351" max="3351" width="6" style="270" bestFit="1" customWidth="1"/>
    <col min="3352" max="3352" width="8.42578125" style="270" customWidth="1"/>
    <col min="3353" max="3353" width="6" style="270" customWidth="1"/>
    <col min="3354" max="3354" width="8.42578125" style="270" customWidth="1"/>
    <col min="3355" max="3355" width="6" style="270" bestFit="1" customWidth="1"/>
    <col min="3356" max="3356" width="8.85546875" style="270"/>
    <col min="3357" max="3358" width="6" style="270" bestFit="1" customWidth="1"/>
    <col min="3359" max="3359" width="2.28515625" style="270" bestFit="1" customWidth="1"/>
    <col min="3360" max="3509" width="8.85546875" style="270"/>
    <col min="3510" max="3510" width="4.85546875" style="270" customWidth="1"/>
    <col min="3511" max="3511" width="33.85546875" style="270" customWidth="1"/>
    <col min="3512" max="3513" width="8.85546875" style="270"/>
    <col min="3514" max="3514" width="11.85546875" style="270" customWidth="1"/>
    <col min="3515" max="3515" width="5.7109375" style="270" customWidth="1"/>
    <col min="3516" max="3516" width="8.42578125" style="270" customWidth="1"/>
    <col min="3517" max="3517" width="6" style="270" customWidth="1"/>
    <col min="3518" max="3518" width="8.42578125" style="270" customWidth="1"/>
    <col min="3519" max="3519" width="6.7109375" style="270" bestFit="1" customWidth="1"/>
    <col min="3520" max="3520" width="8.42578125" style="270" customWidth="1"/>
    <col min="3521" max="3521" width="6" style="270" customWidth="1"/>
    <col min="3522" max="3522" width="8.42578125" style="270" customWidth="1"/>
    <col min="3523" max="3523" width="6" style="270" bestFit="1" customWidth="1"/>
    <col min="3524" max="3524" width="8.42578125" style="270" customWidth="1"/>
    <col min="3525" max="3525" width="6" style="270" customWidth="1"/>
    <col min="3526" max="3526" width="8.42578125" style="270" customWidth="1"/>
    <col min="3527" max="3527" width="6" style="270" bestFit="1" customWidth="1"/>
    <col min="3528" max="3528" width="8.42578125" style="270" customWidth="1"/>
    <col min="3529" max="3529" width="6" style="270" customWidth="1"/>
    <col min="3530" max="3530" width="8.42578125" style="270" customWidth="1"/>
    <col min="3531" max="3531" width="6" style="270" bestFit="1" customWidth="1"/>
    <col min="3532" max="3532" width="8.42578125" style="270" customWidth="1"/>
    <col min="3533" max="3533" width="6" style="270" customWidth="1"/>
    <col min="3534" max="3534" width="8.42578125" style="270" customWidth="1"/>
    <col min="3535" max="3535" width="6" style="270" bestFit="1" customWidth="1"/>
    <col min="3536" max="3536" width="8.42578125" style="270" customWidth="1"/>
    <col min="3537" max="3537" width="6" style="270" customWidth="1"/>
    <col min="3538" max="3538" width="8.42578125" style="270" customWidth="1"/>
    <col min="3539" max="3539" width="6" style="270" bestFit="1" customWidth="1"/>
    <col min="3540" max="3540" width="8.42578125" style="270" customWidth="1"/>
    <col min="3541" max="3541" width="6" style="270" customWidth="1"/>
    <col min="3542" max="3542" width="8.42578125" style="270" customWidth="1"/>
    <col min="3543" max="3543" width="6" style="270" bestFit="1" customWidth="1"/>
    <col min="3544" max="3544" width="8.42578125" style="270" customWidth="1"/>
    <col min="3545" max="3545" width="6" style="270" customWidth="1"/>
    <col min="3546" max="3546" width="8.42578125" style="270" customWidth="1"/>
    <col min="3547" max="3547" width="6" style="270" bestFit="1" customWidth="1"/>
    <col min="3548" max="3548" width="8.42578125" style="270" customWidth="1"/>
    <col min="3549" max="3549" width="6" style="270" customWidth="1"/>
    <col min="3550" max="3550" width="8.42578125" style="270" customWidth="1"/>
    <col min="3551" max="3551" width="6" style="270" bestFit="1" customWidth="1"/>
    <col min="3552" max="3552" width="8.42578125" style="270" customWidth="1"/>
    <col min="3553" max="3553" width="6" style="270" customWidth="1"/>
    <col min="3554" max="3554" width="8.42578125" style="270" customWidth="1"/>
    <col min="3555" max="3555" width="6" style="270" bestFit="1" customWidth="1"/>
    <col min="3556" max="3556" width="8.42578125" style="270" customWidth="1"/>
    <col min="3557" max="3557" width="6" style="270" customWidth="1"/>
    <col min="3558" max="3558" width="8.42578125" style="270" customWidth="1"/>
    <col min="3559" max="3559" width="6" style="270" bestFit="1" customWidth="1"/>
    <col min="3560" max="3560" width="8.42578125" style="270" customWidth="1"/>
    <col min="3561" max="3561" width="6" style="270" customWidth="1"/>
    <col min="3562" max="3562" width="8.42578125" style="270" customWidth="1"/>
    <col min="3563" max="3563" width="6" style="270" bestFit="1" customWidth="1"/>
    <col min="3564" max="3564" width="8.42578125" style="270" customWidth="1"/>
    <col min="3565" max="3565" width="6" style="270" customWidth="1"/>
    <col min="3566" max="3566" width="8.42578125" style="270" customWidth="1"/>
    <col min="3567" max="3567" width="6" style="270" bestFit="1" customWidth="1"/>
    <col min="3568" max="3568" width="8.42578125" style="270" customWidth="1"/>
    <col min="3569" max="3569" width="6" style="270" customWidth="1"/>
    <col min="3570" max="3570" width="8.42578125" style="270" customWidth="1"/>
    <col min="3571" max="3571" width="6" style="270" bestFit="1" customWidth="1"/>
    <col min="3572" max="3572" width="8.42578125" style="270" customWidth="1"/>
    <col min="3573" max="3573" width="6" style="270" customWidth="1"/>
    <col min="3574" max="3574" width="8.42578125" style="270" customWidth="1"/>
    <col min="3575" max="3575" width="6" style="270" bestFit="1" customWidth="1"/>
    <col min="3576" max="3576" width="8.42578125" style="270" customWidth="1"/>
    <col min="3577" max="3577" width="6" style="270" customWidth="1"/>
    <col min="3578" max="3578" width="8.42578125" style="270" customWidth="1"/>
    <col min="3579" max="3579" width="6" style="270" bestFit="1" customWidth="1"/>
    <col min="3580" max="3580" width="8.42578125" style="270" customWidth="1"/>
    <col min="3581" max="3581" width="6" style="270" customWidth="1"/>
    <col min="3582" max="3582" width="8.42578125" style="270" customWidth="1"/>
    <col min="3583" max="3583" width="6" style="270" bestFit="1" customWidth="1"/>
    <col min="3584" max="3584" width="8.42578125" style="270" customWidth="1"/>
    <col min="3585" max="3585" width="6" style="270" customWidth="1"/>
    <col min="3586" max="3586" width="8.42578125" style="270" customWidth="1"/>
    <col min="3587" max="3587" width="6" style="270" bestFit="1" customWidth="1"/>
    <col min="3588" max="3588" width="8.42578125" style="270" customWidth="1"/>
    <col min="3589" max="3589" width="6" style="270" customWidth="1"/>
    <col min="3590" max="3590" width="8.42578125" style="270" customWidth="1"/>
    <col min="3591" max="3591" width="6" style="270" bestFit="1" customWidth="1"/>
    <col min="3592" max="3592" width="8.42578125" style="270" customWidth="1"/>
    <col min="3593" max="3593" width="6" style="270" customWidth="1"/>
    <col min="3594" max="3594" width="8.42578125" style="270" customWidth="1"/>
    <col min="3595" max="3595" width="6" style="270" bestFit="1" customWidth="1"/>
    <col min="3596" max="3596" width="8.42578125" style="270" customWidth="1"/>
    <col min="3597" max="3597" width="6" style="270" customWidth="1"/>
    <col min="3598" max="3598" width="8.42578125" style="270" customWidth="1"/>
    <col min="3599" max="3599" width="6" style="270" bestFit="1" customWidth="1"/>
    <col min="3600" max="3600" width="8.42578125" style="270" customWidth="1"/>
    <col min="3601" max="3601" width="6" style="270" customWidth="1"/>
    <col min="3602" max="3602" width="8.42578125" style="270" customWidth="1"/>
    <col min="3603" max="3603" width="6" style="270" bestFit="1" customWidth="1"/>
    <col min="3604" max="3604" width="8.42578125" style="270" customWidth="1"/>
    <col min="3605" max="3605" width="6" style="270" customWidth="1"/>
    <col min="3606" max="3606" width="8.42578125" style="270" customWidth="1"/>
    <col min="3607" max="3607" width="6" style="270" bestFit="1" customWidth="1"/>
    <col min="3608" max="3608" width="8.42578125" style="270" customWidth="1"/>
    <col min="3609" max="3609" width="6" style="270" customWidth="1"/>
    <col min="3610" max="3610" width="8.42578125" style="270" customWidth="1"/>
    <col min="3611" max="3611" width="6" style="270" bestFit="1" customWidth="1"/>
    <col min="3612" max="3612" width="8.85546875" style="270"/>
    <col min="3613" max="3614" width="6" style="270" bestFit="1" customWidth="1"/>
    <col min="3615" max="3615" width="2.28515625" style="270" bestFit="1" customWidth="1"/>
    <col min="3616" max="3765" width="8.85546875" style="270"/>
    <col min="3766" max="3766" width="4.85546875" style="270" customWidth="1"/>
    <col min="3767" max="3767" width="33.85546875" style="270" customWidth="1"/>
    <col min="3768" max="3769" width="8.85546875" style="270"/>
    <col min="3770" max="3770" width="11.85546875" style="270" customWidth="1"/>
    <col min="3771" max="3771" width="5.7109375" style="270" customWidth="1"/>
    <col min="3772" max="3772" width="8.42578125" style="270" customWidth="1"/>
    <col min="3773" max="3773" width="6" style="270" customWidth="1"/>
    <col min="3774" max="3774" width="8.42578125" style="270" customWidth="1"/>
    <col min="3775" max="3775" width="6.7109375" style="270" bestFit="1" customWidth="1"/>
    <col min="3776" max="3776" width="8.42578125" style="270" customWidth="1"/>
    <col min="3777" max="3777" width="6" style="270" customWidth="1"/>
    <col min="3778" max="3778" width="8.42578125" style="270" customWidth="1"/>
    <col min="3779" max="3779" width="6" style="270" bestFit="1" customWidth="1"/>
    <col min="3780" max="3780" width="8.42578125" style="270" customWidth="1"/>
    <col min="3781" max="3781" width="6" style="270" customWidth="1"/>
    <col min="3782" max="3782" width="8.42578125" style="270" customWidth="1"/>
    <col min="3783" max="3783" width="6" style="270" bestFit="1" customWidth="1"/>
    <col min="3784" max="3784" width="8.42578125" style="270" customWidth="1"/>
    <col min="3785" max="3785" width="6" style="270" customWidth="1"/>
    <col min="3786" max="3786" width="8.42578125" style="270" customWidth="1"/>
    <col min="3787" max="3787" width="6" style="270" bestFit="1" customWidth="1"/>
    <col min="3788" max="3788" width="8.42578125" style="270" customWidth="1"/>
    <col min="3789" max="3789" width="6" style="270" customWidth="1"/>
    <col min="3790" max="3790" width="8.42578125" style="270" customWidth="1"/>
    <col min="3791" max="3791" width="6" style="270" bestFit="1" customWidth="1"/>
    <col min="3792" max="3792" width="8.42578125" style="270" customWidth="1"/>
    <col min="3793" max="3793" width="6" style="270" customWidth="1"/>
    <col min="3794" max="3794" width="8.42578125" style="270" customWidth="1"/>
    <col min="3795" max="3795" width="6" style="270" bestFit="1" customWidth="1"/>
    <col min="3796" max="3796" width="8.42578125" style="270" customWidth="1"/>
    <col min="3797" max="3797" width="6" style="270" customWidth="1"/>
    <col min="3798" max="3798" width="8.42578125" style="270" customWidth="1"/>
    <col min="3799" max="3799" width="6" style="270" bestFit="1" customWidth="1"/>
    <col min="3800" max="3800" width="8.42578125" style="270" customWidth="1"/>
    <col min="3801" max="3801" width="6" style="270" customWidth="1"/>
    <col min="3802" max="3802" width="8.42578125" style="270" customWidth="1"/>
    <col min="3803" max="3803" width="6" style="270" bestFit="1" customWidth="1"/>
    <col min="3804" max="3804" width="8.42578125" style="270" customWidth="1"/>
    <col min="3805" max="3805" width="6" style="270" customWidth="1"/>
    <col min="3806" max="3806" width="8.42578125" style="270" customWidth="1"/>
    <col min="3807" max="3807" width="6" style="270" bestFit="1" customWidth="1"/>
    <col min="3808" max="3808" width="8.42578125" style="270" customWidth="1"/>
    <col min="3809" max="3809" width="6" style="270" customWidth="1"/>
    <col min="3810" max="3810" width="8.42578125" style="270" customWidth="1"/>
    <col min="3811" max="3811" width="6" style="270" bestFit="1" customWidth="1"/>
    <col min="3812" max="3812" width="8.42578125" style="270" customWidth="1"/>
    <col min="3813" max="3813" width="6" style="270" customWidth="1"/>
    <col min="3814" max="3814" width="8.42578125" style="270" customWidth="1"/>
    <col min="3815" max="3815" width="6" style="270" bestFit="1" customWidth="1"/>
    <col min="3816" max="3816" width="8.42578125" style="270" customWidth="1"/>
    <col min="3817" max="3817" width="6" style="270" customWidth="1"/>
    <col min="3818" max="3818" width="8.42578125" style="270" customWidth="1"/>
    <col min="3819" max="3819" width="6" style="270" bestFit="1" customWidth="1"/>
    <col min="3820" max="3820" width="8.42578125" style="270" customWidth="1"/>
    <col min="3821" max="3821" width="6" style="270" customWidth="1"/>
    <col min="3822" max="3822" width="8.42578125" style="270" customWidth="1"/>
    <col min="3823" max="3823" width="6" style="270" bestFit="1" customWidth="1"/>
    <col min="3824" max="3824" width="8.42578125" style="270" customWidth="1"/>
    <col min="3825" max="3825" width="6" style="270" customWidth="1"/>
    <col min="3826" max="3826" width="8.42578125" style="270" customWidth="1"/>
    <col min="3827" max="3827" width="6" style="270" bestFit="1" customWidth="1"/>
    <col min="3828" max="3828" width="8.42578125" style="270" customWidth="1"/>
    <col min="3829" max="3829" width="6" style="270" customWidth="1"/>
    <col min="3830" max="3830" width="8.42578125" style="270" customWidth="1"/>
    <col min="3831" max="3831" width="6" style="270" bestFit="1" customWidth="1"/>
    <col min="3832" max="3832" width="8.42578125" style="270" customWidth="1"/>
    <col min="3833" max="3833" width="6" style="270" customWidth="1"/>
    <col min="3834" max="3834" width="8.42578125" style="270" customWidth="1"/>
    <col min="3835" max="3835" width="6" style="270" bestFit="1" customWidth="1"/>
    <col min="3836" max="3836" width="8.42578125" style="270" customWidth="1"/>
    <col min="3837" max="3837" width="6" style="270" customWidth="1"/>
    <col min="3838" max="3838" width="8.42578125" style="270" customWidth="1"/>
    <col min="3839" max="3839" width="6" style="270" bestFit="1" customWidth="1"/>
    <col min="3840" max="3840" width="8.42578125" style="270" customWidth="1"/>
    <col min="3841" max="3841" width="6" style="270" customWidth="1"/>
    <col min="3842" max="3842" width="8.42578125" style="270" customWidth="1"/>
    <col min="3843" max="3843" width="6" style="270" bestFit="1" customWidth="1"/>
    <col min="3844" max="3844" width="8.42578125" style="270" customWidth="1"/>
    <col min="3845" max="3845" width="6" style="270" customWidth="1"/>
    <col min="3846" max="3846" width="8.42578125" style="270" customWidth="1"/>
    <col min="3847" max="3847" width="6" style="270" bestFit="1" customWidth="1"/>
    <col min="3848" max="3848" width="8.42578125" style="270" customWidth="1"/>
    <col min="3849" max="3849" width="6" style="270" customWidth="1"/>
    <col min="3850" max="3850" width="8.42578125" style="270" customWidth="1"/>
    <col min="3851" max="3851" width="6" style="270" bestFit="1" customWidth="1"/>
    <col min="3852" max="3852" width="8.42578125" style="270" customWidth="1"/>
    <col min="3853" max="3853" width="6" style="270" customWidth="1"/>
    <col min="3854" max="3854" width="8.42578125" style="270" customWidth="1"/>
    <col min="3855" max="3855" width="6" style="270" bestFit="1" customWidth="1"/>
    <col min="3856" max="3856" width="8.42578125" style="270" customWidth="1"/>
    <col min="3857" max="3857" width="6" style="270" customWidth="1"/>
    <col min="3858" max="3858" width="8.42578125" style="270" customWidth="1"/>
    <col min="3859" max="3859" width="6" style="270" bestFit="1" customWidth="1"/>
    <col min="3860" max="3860" width="8.42578125" style="270" customWidth="1"/>
    <col min="3861" max="3861" width="6" style="270" customWidth="1"/>
    <col min="3862" max="3862" width="8.42578125" style="270" customWidth="1"/>
    <col min="3863" max="3863" width="6" style="270" bestFit="1" customWidth="1"/>
    <col min="3864" max="3864" width="8.42578125" style="270" customWidth="1"/>
    <col min="3865" max="3865" width="6" style="270" customWidth="1"/>
    <col min="3866" max="3866" width="8.42578125" style="270" customWidth="1"/>
    <col min="3867" max="3867" width="6" style="270" bestFit="1" customWidth="1"/>
    <col min="3868" max="3868" width="8.85546875" style="270"/>
    <col min="3869" max="3870" width="6" style="270" bestFit="1" customWidth="1"/>
    <col min="3871" max="3871" width="2.28515625" style="270" bestFit="1" customWidth="1"/>
    <col min="3872" max="4021" width="8.85546875" style="270"/>
    <col min="4022" max="4022" width="4.85546875" style="270" customWidth="1"/>
    <col min="4023" max="4023" width="33.85546875" style="270" customWidth="1"/>
    <col min="4024" max="4025" width="8.85546875" style="270"/>
    <col min="4026" max="4026" width="11.85546875" style="270" customWidth="1"/>
    <col min="4027" max="4027" width="5.7109375" style="270" customWidth="1"/>
    <col min="4028" max="4028" width="8.42578125" style="270" customWidth="1"/>
    <col min="4029" max="4029" width="6" style="270" customWidth="1"/>
    <col min="4030" max="4030" width="8.42578125" style="270" customWidth="1"/>
    <col min="4031" max="4031" width="6.7109375" style="270" bestFit="1" customWidth="1"/>
    <col min="4032" max="4032" width="8.42578125" style="270" customWidth="1"/>
    <col min="4033" max="4033" width="6" style="270" customWidth="1"/>
    <col min="4034" max="4034" width="8.42578125" style="270" customWidth="1"/>
    <col min="4035" max="4035" width="6" style="270" bestFit="1" customWidth="1"/>
    <col min="4036" max="4036" width="8.42578125" style="270" customWidth="1"/>
    <col min="4037" max="4037" width="6" style="270" customWidth="1"/>
    <col min="4038" max="4038" width="8.42578125" style="270" customWidth="1"/>
    <col min="4039" max="4039" width="6" style="270" bestFit="1" customWidth="1"/>
    <col min="4040" max="4040" width="8.42578125" style="270" customWidth="1"/>
    <col min="4041" max="4041" width="6" style="270" customWidth="1"/>
    <col min="4042" max="4042" width="8.42578125" style="270" customWidth="1"/>
    <col min="4043" max="4043" width="6" style="270" bestFit="1" customWidth="1"/>
    <col min="4044" max="4044" width="8.42578125" style="270" customWidth="1"/>
    <col min="4045" max="4045" width="6" style="270" customWidth="1"/>
    <col min="4046" max="4046" width="8.42578125" style="270" customWidth="1"/>
    <col min="4047" max="4047" width="6" style="270" bestFit="1" customWidth="1"/>
    <col min="4048" max="4048" width="8.42578125" style="270" customWidth="1"/>
    <col min="4049" max="4049" width="6" style="270" customWidth="1"/>
    <col min="4050" max="4050" width="8.42578125" style="270" customWidth="1"/>
    <col min="4051" max="4051" width="6" style="270" bestFit="1" customWidth="1"/>
    <col min="4052" max="4052" width="8.42578125" style="270" customWidth="1"/>
    <col min="4053" max="4053" width="6" style="270" customWidth="1"/>
    <col min="4054" max="4054" width="8.42578125" style="270" customWidth="1"/>
    <col min="4055" max="4055" width="6" style="270" bestFit="1" customWidth="1"/>
    <col min="4056" max="4056" width="8.42578125" style="270" customWidth="1"/>
    <col min="4057" max="4057" width="6" style="270" customWidth="1"/>
    <col min="4058" max="4058" width="8.42578125" style="270" customWidth="1"/>
    <col min="4059" max="4059" width="6" style="270" bestFit="1" customWidth="1"/>
    <col min="4060" max="4060" width="8.42578125" style="270" customWidth="1"/>
    <col min="4061" max="4061" width="6" style="270" customWidth="1"/>
    <col min="4062" max="4062" width="8.42578125" style="270" customWidth="1"/>
    <col min="4063" max="4063" width="6" style="270" bestFit="1" customWidth="1"/>
    <col min="4064" max="4064" width="8.42578125" style="270" customWidth="1"/>
    <col min="4065" max="4065" width="6" style="270" customWidth="1"/>
    <col min="4066" max="4066" width="8.42578125" style="270" customWidth="1"/>
    <col min="4067" max="4067" width="6" style="270" bestFit="1" customWidth="1"/>
    <col min="4068" max="4068" width="8.42578125" style="270" customWidth="1"/>
    <col min="4069" max="4069" width="6" style="270" customWidth="1"/>
    <col min="4070" max="4070" width="8.42578125" style="270" customWidth="1"/>
    <col min="4071" max="4071" width="6" style="270" bestFit="1" customWidth="1"/>
    <col min="4072" max="4072" width="8.42578125" style="270" customWidth="1"/>
    <col min="4073" max="4073" width="6" style="270" customWidth="1"/>
    <col min="4074" max="4074" width="8.42578125" style="270" customWidth="1"/>
    <col min="4075" max="4075" width="6" style="270" bestFit="1" customWidth="1"/>
    <col min="4076" max="4076" width="8.42578125" style="270" customWidth="1"/>
    <col min="4077" max="4077" width="6" style="270" customWidth="1"/>
    <col min="4078" max="4078" width="8.42578125" style="270" customWidth="1"/>
    <col min="4079" max="4079" width="6" style="270" bestFit="1" customWidth="1"/>
    <col min="4080" max="4080" width="8.42578125" style="270" customWidth="1"/>
    <col min="4081" max="4081" width="6" style="270" customWidth="1"/>
    <col min="4082" max="4082" width="8.42578125" style="270" customWidth="1"/>
    <col min="4083" max="4083" width="6" style="270" bestFit="1" customWidth="1"/>
    <col min="4084" max="4084" width="8.42578125" style="270" customWidth="1"/>
    <col min="4085" max="4085" width="6" style="270" customWidth="1"/>
    <col min="4086" max="4086" width="8.42578125" style="270" customWidth="1"/>
    <col min="4087" max="4087" width="6" style="270" bestFit="1" customWidth="1"/>
    <col min="4088" max="4088" width="8.42578125" style="270" customWidth="1"/>
    <col min="4089" max="4089" width="6" style="270" customWidth="1"/>
    <col min="4090" max="4090" width="8.42578125" style="270" customWidth="1"/>
    <col min="4091" max="4091" width="6" style="270" bestFit="1" customWidth="1"/>
    <col min="4092" max="4092" width="8.42578125" style="270" customWidth="1"/>
    <col min="4093" max="4093" width="6" style="270" customWidth="1"/>
    <col min="4094" max="4094" width="8.42578125" style="270" customWidth="1"/>
    <col min="4095" max="4095" width="6" style="270" bestFit="1" customWidth="1"/>
    <col min="4096" max="4096" width="8.42578125" style="270" customWidth="1"/>
    <col min="4097" max="4097" width="6" style="270" customWidth="1"/>
    <col min="4098" max="4098" width="8.42578125" style="270" customWidth="1"/>
    <col min="4099" max="4099" width="6" style="270" bestFit="1" customWidth="1"/>
    <col min="4100" max="4100" width="8.42578125" style="270" customWidth="1"/>
    <col min="4101" max="4101" width="6" style="270" customWidth="1"/>
    <col min="4102" max="4102" width="8.42578125" style="270" customWidth="1"/>
    <col min="4103" max="4103" width="6" style="270" bestFit="1" customWidth="1"/>
    <col min="4104" max="4104" width="8.42578125" style="270" customWidth="1"/>
    <col min="4105" max="4105" width="6" style="270" customWidth="1"/>
    <col min="4106" max="4106" width="8.42578125" style="270" customWidth="1"/>
    <col min="4107" max="4107" width="6" style="270" bestFit="1" customWidth="1"/>
    <col min="4108" max="4108" width="8.42578125" style="270" customWidth="1"/>
    <col min="4109" max="4109" width="6" style="270" customWidth="1"/>
    <col min="4110" max="4110" width="8.42578125" style="270" customWidth="1"/>
    <col min="4111" max="4111" width="6" style="270" bestFit="1" customWidth="1"/>
    <col min="4112" max="4112" width="8.42578125" style="270" customWidth="1"/>
    <col min="4113" max="4113" width="6" style="270" customWidth="1"/>
    <col min="4114" max="4114" width="8.42578125" style="270" customWidth="1"/>
    <col min="4115" max="4115" width="6" style="270" bestFit="1" customWidth="1"/>
    <col min="4116" max="4116" width="8.42578125" style="270" customWidth="1"/>
    <col min="4117" max="4117" width="6" style="270" customWidth="1"/>
    <col min="4118" max="4118" width="8.42578125" style="270" customWidth="1"/>
    <col min="4119" max="4119" width="6" style="270" bestFit="1" customWidth="1"/>
    <col min="4120" max="4120" width="8.42578125" style="270" customWidth="1"/>
    <col min="4121" max="4121" width="6" style="270" customWidth="1"/>
    <col min="4122" max="4122" width="8.42578125" style="270" customWidth="1"/>
    <col min="4123" max="4123" width="6" style="270" bestFit="1" customWidth="1"/>
    <col min="4124" max="4124" width="8.85546875" style="270"/>
    <col min="4125" max="4126" width="6" style="270" bestFit="1" customWidth="1"/>
    <col min="4127" max="4127" width="2.28515625" style="270" bestFit="1" customWidth="1"/>
    <col min="4128" max="4277" width="8.85546875" style="270"/>
    <col min="4278" max="4278" width="4.85546875" style="270" customWidth="1"/>
    <col min="4279" max="4279" width="33.85546875" style="270" customWidth="1"/>
    <col min="4280" max="4281" width="8.85546875" style="270"/>
    <col min="4282" max="4282" width="11.85546875" style="270" customWidth="1"/>
    <col min="4283" max="4283" width="5.7109375" style="270" customWidth="1"/>
    <col min="4284" max="4284" width="8.42578125" style="270" customWidth="1"/>
    <col min="4285" max="4285" width="6" style="270" customWidth="1"/>
    <col min="4286" max="4286" width="8.42578125" style="270" customWidth="1"/>
    <col min="4287" max="4287" width="6.7109375" style="270" bestFit="1" customWidth="1"/>
    <col min="4288" max="4288" width="8.42578125" style="270" customWidth="1"/>
    <col min="4289" max="4289" width="6" style="270" customWidth="1"/>
    <col min="4290" max="4290" width="8.42578125" style="270" customWidth="1"/>
    <col min="4291" max="4291" width="6" style="270" bestFit="1" customWidth="1"/>
    <col min="4292" max="4292" width="8.42578125" style="270" customWidth="1"/>
    <col min="4293" max="4293" width="6" style="270" customWidth="1"/>
    <col min="4294" max="4294" width="8.42578125" style="270" customWidth="1"/>
    <col min="4295" max="4295" width="6" style="270" bestFit="1" customWidth="1"/>
    <col min="4296" max="4296" width="8.42578125" style="270" customWidth="1"/>
    <col min="4297" max="4297" width="6" style="270" customWidth="1"/>
    <col min="4298" max="4298" width="8.42578125" style="270" customWidth="1"/>
    <col min="4299" max="4299" width="6" style="270" bestFit="1" customWidth="1"/>
    <col min="4300" max="4300" width="8.42578125" style="270" customWidth="1"/>
    <col min="4301" max="4301" width="6" style="270" customWidth="1"/>
    <col min="4302" max="4302" width="8.42578125" style="270" customWidth="1"/>
    <col min="4303" max="4303" width="6" style="270" bestFit="1" customWidth="1"/>
    <col min="4304" max="4304" width="8.42578125" style="270" customWidth="1"/>
    <col min="4305" max="4305" width="6" style="270" customWidth="1"/>
    <col min="4306" max="4306" width="8.42578125" style="270" customWidth="1"/>
    <col min="4307" max="4307" width="6" style="270" bestFit="1" customWidth="1"/>
    <col min="4308" max="4308" width="8.42578125" style="270" customWidth="1"/>
    <col min="4309" max="4309" width="6" style="270" customWidth="1"/>
    <col min="4310" max="4310" width="8.42578125" style="270" customWidth="1"/>
    <col min="4311" max="4311" width="6" style="270" bestFit="1" customWidth="1"/>
    <col min="4312" max="4312" width="8.42578125" style="270" customWidth="1"/>
    <col min="4313" max="4313" width="6" style="270" customWidth="1"/>
    <col min="4314" max="4314" width="8.42578125" style="270" customWidth="1"/>
    <col min="4315" max="4315" width="6" style="270" bestFit="1" customWidth="1"/>
    <col min="4316" max="4316" width="8.42578125" style="270" customWidth="1"/>
    <col min="4317" max="4317" width="6" style="270" customWidth="1"/>
    <col min="4318" max="4318" width="8.42578125" style="270" customWidth="1"/>
    <col min="4319" max="4319" width="6" style="270" bestFit="1" customWidth="1"/>
    <col min="4320" max="4320" width="8.42578125" style="270" customWidth="1"/>
    <col min="4321" max="4321" width="6" style="270" customWidth="1"/>
    <col min="4322" max="4322" width="8.42578125" style="270" customWidth="1"/>
    <col min="4323" max="4323" width="6" style="270" bestFit="1" customWidth="1"/>
    <col min="4324" max="4324" width="8.42578125" style="270" customWidth="1"/>
    <col min="4325" max="4325" width="6" style="270" customWidth="1"/>
    <col min="4326" max="4326" width="8.42578125" style="270" customWidth="1"/>
    <col min="4327" max="4327" width="6" style="270" bestFit="1" customWidth="1"/>
    <col min="4328" max="4328" width="8.42578125" style="270" customWidth="1"/>
    <col min="4329" max="4329" width="6" style="270" customWidth="1"/>
    <col min="4330" max="4330" width="8.42578125" style="270" customWidth="1"/>
    <col min="4331" max="4331" width="6" style="270" bestFit="1" customWidth="1"/>
    <col min="4332" max="4332" width="8.42578125" style="270" customWidth="1"/>
    <col min="4333" max="4333" width="6" style="270" customWidth="1"/>
    <col min="4334" max="4334" width="8.42578125" style="270" customWidth="1"/>
    <col min="4335" max="4335" width="6" style="270" bestFit="1" customWidth="1"/>
    <col min="4336" max="4336" width="8.42578125" style="270" customWidth="1"/>
    <col min="4337" max="4337" width="6" style="270" customWidth="1"/>
    <col min="4338" max="4338" width="8.42578125" style="270" customWidth="1"/>
    <col min="4339" max="4339" width="6" style="270" bestFit="1" customWidth="1"/>
    <col min="4340" max="4340" width="8.42578125" style="270" customWidth="1"/>
    <col min="4341" max="4341" width="6" style="270" customWidth="1"/>
    <col min="4342" max="4342" width="8.42578125" style="270" customWidth="1"/>
    <col min="4343" max="4343" width="6" style="270" bestFit="1" customWidth="1"/>
    <col min="4344" max="4344" width="8.42578125" style="270" customWidth="1"/>
    <col min="4345" max="4345" width="6" style="270" customWidth="1"/>
    <col min="4346" max="4346" width="8.42578125" style="270" customWidth="1"/>
    <col min="4347" max="4347" width="6" style="270" bestFit="1" customWidth="1"/>
    <col min="4348" max="4348" width="8.42578125" style="270" customWidth="1"/>
    <col min="4349" max="4349" width="6" style="270" customWidth="1"/>
    <col min="4350" max="4350" width="8.42578125" style="270" customWidth="1"/>
    <col min="4351" max="4351" width="6" style="270" bestFit="1" customWidth="1"/>
    <col min="4352" max="4352" width="8.42578125" style="270" customWidth="1"/>
    <col min="4353" max="4353" width="6" style="270" customWidth="1"/>
    <col min="4354" max="4354" width="8.42578125" style="270" customWidth="1"/>
    <col min="4355" max="4355" width="6" style="270" bestFit="1" customWidth="1"/>
    <col min="4356" max="4356" width="8.42578125" style="270" customWidth="1"/>
    <col min="4357" max="4357" width="6" style="270" customWidth="1"/>
    <col min="4358" max="4358" width="8.42578125" style="270" customWidth="1"/>
    <col min="4359" max="4359" width="6" style="270" bestFit="1" customWidth="1"/>
    <col min="4360" max="4360" width="8.42578125" style="270" customWidth="1"/>
    <col min="4361" max="4361" width="6" style="270" customWidth="1"/>
    <col min="4362" max="4362" width="8.42578125" style="270" customWidth="1"/>
    <col min="4363" max="4363" width="6" style="270" bestFit="1" customWidth="1"/>
    <col min="4364" max="4364" width="8.42578125" style="270" customWidth="1"/>
    <col min="4365" max="4365" width="6" style="270" customWidth="1"/>
    <col min="4366" max="4366" width="8.42578125" style="270" customWidth="1"/>
    <col min="4367" max="4367" width="6" style="270" bestFit="1" customWidth="1"/>
    <col min="4368" max="4368" width="8.42578125" style="270" customWidth="1"/>
    <col min="4369" max="4369" width="6" style="270" customWidth="1"/>
    <col min="4370" max="4370" width="8.42578125" style="270" customWidth="1"/>
    <col min="4371" max="4371" width="6" style="270" bestFit="1" customWidth="1"/>
    <col min="4372" max="4372" width="8.42578125" style="270" customWidth="1"/>
    <col min="4373" max="4373" width="6" style="270" customWidth="1"/>
    <col min="4374" max="4374" width="8.42578125" style="270" customWidth="1"/>
    <col min="4375" max="4375" width="6" style="270" bestFit="1" customWidth="1"/>
    <col min="4376" max="4376" width="8.42578125" style="270" customWidth="1"/>
    <col min="4377" max="4377" width="6" style="270" customWidth="1"/>
    <col min="4378" max="4378" width="8.42578125" style="270" customWidth="1"/>
    <col min="4379" max="4379" width="6" style="270" bestFit="1" customWidth="1"/>
    <col min="4380" max="4380" width="8.85546875" style="270"/>
    <col min="4381" max="4382" width="6" style="270" bestFit="1" customWidth="1"/>
    <col min="4383" max="4383" width="2.28515625" style="270" bestFit="1" customWidth="1"/>
    <col min="4384" max="4533" width="8.85546875" style="270"/>
    <col min="4534" max="4534" width="4.85546875" style="270" customWidth="1"/>
    <col min="4535" max="4535" width="33.85546875" style="270" customWidth="1"/>
    <col min="4536" max="4537" width="8.85546875" style="270"/>
    <col min="4538" max="4538" width="11.85546875" style="270" customWidth="1"/>
    <col min="4539" max="4539" width="5.7109375" style="270" customWidth="1"/>
    <col min="4540" max="4540" width="8.42578125" style="270" customWidth="1"/>
    <col min="4541" max="4541" width="6" style="270" customWidth="1"/>
    <col min="4542" max="4542" width="8.42578125" style="270" customWidth="1"/>
    <col min="4543" max="4543" width="6.7109375" style="270" bestFit="1" customWidth="1"/>
    <col min="4544" max="4544" width="8.42578125" style="270" customWidth="1"/>
    <col min="4545" max="4545" width="6" style="270" customWidth="1"/>
    <col min="4546" max="4546" width="8.42578125" style="270" customWidth="1"/>
    <col min="4547" max="4547" width="6" style="270" bestFit="1" customWidth="1"/>
    <col min="4548" max="4548" width="8.42578125" style="270" customWidth="1"/>
    <col min="4549" max="4549" width="6" style="270" customWidth="1"/>
    <col min="4550" max="4550" width="8.42578125" style="270" customWidth="1"/>
    <col min="4551" max="4551" width="6" style="270" bestFit="1" customWidth="1"/>
    <col min="4552" max="4552" width="8.42578125" style="270" customWidth="1"/>
    <col min="4553" max="4553" width="6" style="270" customWidth="1"/>
    <col min="4554" max="4554" width="8.42578125" style="270" customWidth="1"/>
    <col min="4555" max="4555" width="6" style="270" bestFit="1" customWidth="1"/>
    <col min="4556" max="4556" width="8.42578125" style="270" customWidth="1"/>
    <col min="4557" max="4557" width="6" style="270" customWidth="1"/>
    <col min="4558" max="4558" width="8.42578125" style="270" customWidth="1"/>
    <col min="4559" max="4559" width="6" style="270" bestFit="1" customWidth="1"/>
    <col min="4560" max="4560" width="8.42578125" style="270" customWidth="1"/>
    <col min="4561" max="4561" width="6" style="270" customWidth="1"/>
    <col min="4562" max="4562" width="8.42578125" style="270" customWidth="1"/>
    <col min="4563" max="4563" width="6" style="270" bestFit="1" customWidth="1"/>
    <col min="4564" max="4564" width="8.42578125" style="270" customWidth="1"/>
    <col min="4565" max="4565" width="6" style="270" customWidth="1"/>
    <col min="4566" max="4566" width="8.42578125" style="270" customWidth="1"/>
    <col min="4567" max="4567" width="6" style="270" bestFit="1" customWidth="1"/>
    <col min="4568" max="4568" width="8.42578125" style="270" customWidth="1"/>
    <col min="4569" max="4569" width="6" style="270" customWidth="1"/>
    <col min="4570" max="4570" width="8.42578125" style="270" customWidth="1"/>
    <col min="4571" max="4571" width="6" style="270" bestFit="1" customWidth="1"/>
    <col min="4572" max="4572" width="8.42578125" style="270" customWidth="1"/>
    <col min="4573" max="4573" width="6" style="270" customWidth="1"/>
    <col min="4574" max="4574" width="8.42578125" style="270" customWidth="1"/>
    <col min="4575" max="4575" width="6" style="270" bestFit="1" customWidth="1"/>
    <col min="4576" max="4576" width="8.42578125" style="270" customWidth="1"/>
    <col min="4577" max="4577" width="6" style="270" customWidth="1"/>
    <col min="4578" max="4578" width="8.42578125" style="270" customWidth="1"/>
    <col min="4579" max="4579" width="6" style="270" bestFit="1" customWidth="1"/>
    <col min="4580" max="4580" width="8.42578125" style="270" customWidth="1"/>
    <col min="4581" max="4581" width="6" style="270" customWidth="1"/>
    <col min="4582" max="4582" width="8.42578125" style="270" customWidth="1"/>
    <col min="4583" max="4583" width="6" style="270" bestFit="1" customWidth="1"/>
    <col min="4584" max="4584" width="8.42578125" style="270" customWidth="1"/>
    <col min="4585" max="4585" width="6" style="270" customWidth="1"/>
    <col min="4586" max="4586" width="8.42578125" style="270" customWidth="1"/>
    <col min="4587" max="4587" width="6" style="270" bestFit="1" customWidth="1"/>
    <col min="4588" max="4588" width="8.42578125" style="270" customWidth="1"/>
    <col min="4589" max="4589" width="6" style="270" customWidth="1"/>
    <col min="4590" max="4590" width="8.42578125" style="270" customWidth="1"/>
    <col min="4591" max="4591" width="6" style="270" bestFit="1" customWidth="1"/>
    <col min="4592" max="4592" width="8.42578125" style="270" customWidth="1"/>
    <col min="4593" max="4593" width="6" style="270" customWidth="1"/>
    <col min="4594" max="4594" width="8.42578125" style="270" customWidth="1"/>
    <col min="4595" max="4595" width="6" style="270" bestFit="1" customWidth="1"/>
    <col min="4596" max="4596" width="8.42578125" style="270" customWidth="1"/>
    <col min="4597" max="4597" width="6" style="270" customWidth="1"/>
    <col min="4598" max="4598" width="8.42578125" style="270" customWidth="1"/>
    <col min="4599" max="4599" width="6" style="270" bestFit="1" customWidth="1"/>
    <col min="4600" max="4600" width="8.42578125" style="270" customWidth="1"/>
    <col min="4601" max="4601" width="6" style="270" customWidth="1"/>
    <col min="4602" max="4602" width="8.42578125" style="270" customWidth="1"/>
    <col min="4603" max="4603" width="6" style="270" bestFit="1" customWidth="1"/>
    <col min="4604" max="4604" width="8.42578125" style="270" customWidth="1"/>
    <col min="4605" max="4605" width="6" style="270" customWidth="1"/>
    <col min="4606" max="4606" width="8.42578125" style="270" customWidth="1"/>
    <col min="4607" max="4607" width="6" style="270" bestFit="1" customWidth="1"/>
    <col min="4608" max="4608" width="8.42578125" style="270" customWidth="1"/>
    <col min="4609" max="4609" width="6" style="270" customWidth="1"/>
    <col min="4610" max="4610" width="8.42578125" style="270" customWidth="1"/>
    <col min="4611" max="4611" width="6" style="270" bestFit="1" customWidth="1"/>
    <col min="4612" max="4612" width="8.42578125" style="270" customWidth="1"/>
    <col min="4613" max="4613" width="6" style="270" customWidth="1"/>
    <col min="4614" max="4614" width="8.42578125" style="270" customWidth="1"/>
    <col min="4615" max="4615" width="6" style="270" bestFit="1" customWidth="1"/>
    <col min="4616" max="4616" width="8.42578125" style="270" customWidth="1"/>
    <col min="4617" max="4617" width="6" style="270" customWidth="1"/>
    <col min="4618" max="4618" width="8.42578125" style="270" customWidth="1"/>
    <col min="4619" max="4619" width="6" style="270" bestFit="1" customWidth="1"/>
    <col min="4620" max="4620" width="8.42578125" style="270" customWidth="1"/>
    <col min="4621" max="4621" width="6" style="270" customWidth="1"/>
    <col min="4622" max="4622" width="8.42578125" style="270" customWidth="1"/>
    <col min="4623" max="4623" width="6" style="270" bestFit="1" customWidth="1"/>
    <col min="4624" max="4624" width="8.42578125" style="270" customWidth="1"/>
    <col min="4625" max="4625" width="6" style="270" customWidth="1"/>
    <col min="4626" max="4626" width="8.42578125" style="270" customWidth="1"/>
    <col min="4627" max="4627" width="6" style="270" bestFit="1" customWidth="1"/>
    <col min="4628" max="4628" width="8.42578125" style="270" customWidth="1"/>
    <col min="4629" max="4629" width="6" style="270" customWidth="1"/>
    <col min="4630" max="4630" width="8.42578125" style="270" customWidth="1"/>
    <col min="4631" max="4631" width="6" style="270" bestFit="1" customWidth="1"/>
    <col min="4632" max="4632" width="8.42578125" style="270" customWidth="1"/>
    <col min="4633" max="4633" width="6" style="270" customWidth="1"/>
    <col min="4634" max="4634" width="8.42578125" style="270" customWidth="1"/>
    <col min="4635" max="4635" width="6" style="270" bestFit="1" customWidth="1"/>
    <col min="4636" max="4636" width="8.85546875" style="270"/>
    <col min="4637" max="4638" width="6" style="270" bestFit="1" customWidth="1"/>
    <col min="4639" max="4639" width="2.28515625" style="270" bestFit="1" customWidth="1"/>
    <col min="4640" max="4789" width="8.85546875" style="270"/>
    <col min="4790" max="4790" width="4.85546875" style="270" customWidth="1"/>
    <col min="4791" max="4791" width="33.85546875" style="270" customWidth="1"/>
    <col min="4792" max="4793" width="8.85546875" style="270"/>
    <col min="4794" max="4794" width="11.85546875" style="270" customWidth="1"/>
    <col min="4795" max="4795" width="5.7109375" style="270" customWidth="1"/>
    <col min="4796" max="4796" width="8.42578125" style="270" customWidth="1"/>
    <col min="4797" max="4797" width="6" style="270" customWidth="1"/>
    <col min="4798" max="4798" width="8.42578125" style="270" customWidth="1"/>
    <col min="4799" max="4799" width="6.7109375" style="270" bestFit="1" customWidth="1"/>
    <col min="4800" max="4800" width="8.42578125" style="270" customWidth="1"/>
    <col min="4801" max="4801" width="6" style="270" customWidth="1"/>
    <col min="4802" max="4802" width="8.42578125" style="270" customWidth="1"/>
    <col min="4803" max="4803" width="6" style="270" bestFit="1" customWidth="1"/>
    <col min="4804" max="4804" width="8.42578125" style="270" customWidth="1"/>
    <col min="4805" max="4805" width="6" style="270" customWidth="1"/>
    <col min="4806" max="4806" width="8.42578125" style="270" customWidth="1"/>
    <col min="4807" max="4807" width="6" style="270" bestFit="1" customWidth="1"/>
    <col min="4808" max="4808" width="8.42578125" style="270" customWidth="1"/>
    <col min="4809" max="4809" width="6" style="270" customWidth="1"/>
    <col min="4810" max="4810" width="8.42578125" style="270" customWidth="1"/>
    <col min="4811" max="4811" width="6" style="270" bestFit="1" customWidth="1"/>
    <col min="4812" max="4812" width="8.42578125" style="270" customWidth="1"/>
    <col min="4813" max="4813" width="6" style="270" customWidth="1"/>
    <col min="4814" max="4814" width="8.42578125" style="270" customWidth="1"/>
    <col min="4815" max="4815" width="6" style="270" bestFit="1" customWidth="1"/>
    <col min="4816" max="4816" width="8.42578125" style="270" customWidth="1"/>
    <col min="4817" max="4817" width="6" style="270" customWidth="1"/>
    <col min="4818" max="4818" width="8.42578125" style="270" customWidth="1"/>
    <col min="4819" max="4819" width="6" style="270" bestFit="1" customWidth="1"/>
    <col min="4820" max="4820" width="8.42578125" style="270" customWidth="1"/>
    <col min="4821" max="4821" width="6" style="270" customWidth="1"/>
    <col min="4822" max="4822" width="8.42578125" style="270" customWidth="1"/>
    <col min="4823" max="4823" width="6" style="270" bestFit="1" customWidth="1"/>
    <col min="4824" max="4824" width="8.42578125" style="270" customWidth="1"/>
    <col min="4825" max="4825" width="6" style="270" customWidth="1"/>
    <col min="4826" max="4826" width="8.42578125" style="270" customWidth="1"/>
    <col min="4827" max="4827" width="6" style="270" bestFit="1" customWidth="1"/>
    <col min="4828" max="4828" width="8.42578125" style="270" customWidth="1"/>
    <col min="4829" max="4829" width="6" style="270" customWidth="1"/>
    <col min="4830" max="4830" width="8.42578125" style="270" customWidth="1"/>
    <col min="4831" max="4831" width="6" style="270" bestFit="1" customWidth="1"/>
    <col min="4832" max="4832" width="8.42578125" style="270" customWidth="1"/>
    <col min="4833" max="4833" width="6" style="270" customWidth="1"/>
    <col min="4834" max="4834" width="8.42578125" style="270" customWidth="1"/>
    <col min="4835" max="4835" width="6" style="270" bestFit="1" customWidth="1"/>
    <col min="4836" max="4836" width="8.42578125" style="270" customWidth="1"/>
    <col min="4837" max="4837" width="6" style="270" customWidth="1"/>
    <col min="4838" max="4838" width="8.42578125" style="270" customWidth="1"/>
    <col min="4839" max="4839" width="6" style="270" bestFit="1" customWidth="1"/>
    <col min="4840" max="4840" width="8.42578125" style="270" customWidth="1"/>
    <col min="4841" max="4841" width="6" style="270" customWidth="1"/>
    <col min="4842" max="4842" width="8.42578125" style="270" customWidth="1"/>
    <col min="4843" max="4843" width="6" style="270" bestFit="1" customWidth="1"/>
    <col min="4844" max="4844" width="8.42578125" style="270" customWidth="1"/>
    <col min="4845" max="4845" width="6" style="270" customWidth="1"/>
    <col min="4846" max="4846" width="8.42578125" style="270" customWidth="1"/>
    <col min="4847" max="4847" width="6" style="270" bestFit="1" customWidth="1"/>
    <col min="4848" max="4848" width="8.42578125" style="270" customWidth="1"/>
    <col min="4849" max="4849" width="6" style="270" customWidth="1"/>
    <col min="4850" max="4850" width="8.42578125" style="270" customWidth="1"/>
    <col min="4851" max="4851" width="6" style="270" bestFit="1" customWidth="1"/>
    <col min="4852" max="4852" width="8.42578125" style="270" customWidth="1"/>
    <col min="4853" max="4853" width="6" style="270" customWidth="1"/>
    <col min="4854" max="4854" width="8.42578125" style="270" customWidth="1"/>
    <col min="4855" max="4855" width="6" style="270" bestFit="1" customWidth="1"/>
    <col min="4856" max="4856" width="8.42578125" style="270" customWidth="1"/>
    <col min="4857" max="4857" width="6" style="270" customWidth="1"/>
    <col min="4858" max="4858" width="8.42578125" style="270" customWidth="1"/>
    <col min="4859" max="4859" width="6" style="270" bestFit="1" customWidth="1"/>
    <col min="4860" max="4860" width="8.42578125" style="270" customWidth="1"/>
    <col min="4861" max="4861" width="6" style="270" customWidth="1"/>
    <col min="4862" max="4862" width="8.42578125" style="270" customWidth="1"/>
    <col min="4863" max="4863" width="6" style="270" bestFit="1" customWidth="1"/>
    <col min="4864" max="4864" width="8.42578125" style="270" customWidth="1"/>
    <col min="4865" max="4865" width="6" style="270" customWidth="1"/>
    <col min="4866" max="4866" width="8.42578125" style="270" customWidth="1"/>
    <col min="4867" max="4867" width="6" style="270" bestFit="1" customWidth="1"/>
    <col min="4868" max="4868" width="8.42578125" style="270" customWidth="1"/>
    <col min="4869" max="4869" width="6" style="270" customWidth="1"/>
    <col min="4870" max="4870" width="8.42578125" style="270" customWidth="1"/>
    <col min="4871" max="4871" width="6" style="270" bestFit="1" customWidth="1"/>
    <col min="4872" max="4872" width="8.42578125" style="270" customWidth="1"/>
    <col min="4873" max="4873" width="6" style="270" customWidth="1"/>
    <col min="4874" max="4874" width="8.42578125" style="270" customWidth="1"/>
    <col min="4875" max="4875" width="6" style="270" bestFit="1" customWidth="1"/>
    <col min="4876" max="4876" width="8.42578125" style="270" customWidth="1"/>
    <col min="4877" max="4877" width="6" style="270" customWidth="1"/>
    <col min="4878" max="4878" width="8.42578125" style="270" customWidth="1"/>
    <col min="4879" max="4879" width="6" style="270" bestFit="1" customWidth="1"/>
    <col min="4880" max="4880" width="8.42578125" style="270" customWidth="1"/>
    <col min="4881" max="4881" width="6" style="270" customWidth="1"/>
    <col min="4882" max="4882" width="8.42578125" style="270" customWidth="1"/>
    <col min="4883" max="4883" width="6" style="270" bestFit="1" customWidth="1"/>
    <col min="4884" max="4884" width="8.42578125" style="270" customWidth="1"/>
    <col min="4885" max="4885" width="6" style="270" customWidth="1"/>
    <col min="4886" max="4886" width="8.42578125" style="270" customWidth="1"/>
    <col min="4887" max="4887" width="6" style="270" bestFit="1" customWidth="1"/>
    <col min="4888" max="4888" width="8.42578125" style="270" customWidth="1"/>
    <col min="4889" max="4889" width="6" style="270" customWidth="1"/>
    <col min="4890" max="4890" width="8.42578125" style="270" customWidth="1"/>
    <col min="4891" max="4891" width="6" style="270" bestFit="1" customWidth="1"/>
    <col min="4892" max="4892" width="8.85546875" style="270"/>
    <col min="4893" max="4894" width="6" style="270" bestFit="1" customWidth="1"/>
    <col min="4895" max="4895" width="2.28515625" style="270" bestFit="1" customWidth="1"/>
    <col min="4896" max="5045" width="8.85546875" style="270"/>
    <col min="5046" max="5046" width="4.85546875" style="270" customWidth="1"/>
    <col min="5047" max="5047" width="33.85546875" style="270" customWidth="1"/>
    <col min="5048" max="5049" width="8.85546875" style="270"/>
    <col min="5050" max="5050" width="11.85546875" style="270" customWidth="1"/>
    <col min="5051" max="5051" width="5.7109375" style="270" customWidth="1"/>
    <col min="5052" max="5052" width="8.42578125" style="270" customWidth="1"/>
    <col min="5053" max="5053" width="6" style="270" customWidth="1"/>
    <col min="5054" max="5054" width="8.42578125" style="270" customWidth="1"/>
    <col min="5055" max="5055" width="6.7109375" style="270" bestFit="1" customWidth="1"/>
    <col min="5056" max="5056" width="8.42578125" style="270" customWidth="1"/>
    <col min="5057" max="5057" width="6" style="270" customWidth="1"/>
    <col min="5058" max="5058" width="8.42578125" style="270" customWidth="1"/>
    <col min="5059" max="5059" width="6" style="270" bestFit="1" customWidth="1"/>
    <col min="5060" max="5060" width="8.42578125" style="270" customWidth="1"/>
    <col min="5061" max="5061" width="6" style="270" customWidth="1"/>
    <col min="5062" max="5062" width="8.42578125" style="270" customWidth="1"/>
    <col min="5063" max="5063" width="6" style="270" bestFit="1" customWidth="1"/>
    <col min="5064" max="5064" width="8.42578125" style="270" customWidth="1"/>
    <col min="5065" max="5065" width="6" style="270" customWidth="1"/>
    <col min="5066" max="5066" width="8.42578125" style="270" customWidth="1"/>
    <col min="5067" max="5067" width="6" style="270" bestFit="1" customWidth="1"/>
    <col min="5068" max="5068" width="8.42578125" style="270" customWidth="1"/>
    <col min="5069" max="5069" width="6" style="270" customWidth="1"/>
    <col min="5070" max="5070" width="8.42578125" style="270" customWidth="1"/>
    <col min="5071" max="5071" width="6" style="270" bestFit="1" customWidth="1"/>
    <col min="5072" max="5072" width="8.42578125" style="270" customWidth="1"/>
    <col min="5073" max="5073" width="6" style="270" customWidth="1"/>
    <col min="5074" max="5074" width="8.42578125" style="270" customWidth="1"/>
    <col min="5075" max="5075" width="6" style="270" bestFit="1" customWidth="1"/>
    <col min="5076" max="5076" width="8.42578125" style="270" customWidth="1"/>
    <col min="5077" max="5077" width="6" style="270" customWidth="1"/>
    <col min="5078" max="5078" width="8.42578125" style="270" customWidth="1"/>
    <col min="5079" max="5079" width="6" style="270" bestFit="1" customWidth="1"/>
    <col min="5080" max="5080" width="8.42578125" style="270" customWidth="1"/>
    <col min="5081" max="5081" width="6" style="270" customWidth="1"/>
    <col min="5082" max="5082" width="8.42578125" style="270" customWidth="1"/>
    <col min="5083" max="5083" width="6" style="270" bestFit="1" customWidth="1"/>
    <col min="5084" max="5084" width="8.42578125" style="270" customWidth="1"/>
    <col min="5085" max="5085" width="6" style="270" customWidth="1"/>
    <col min="5086" max="5086" width="8.42578125" style="270" customWidth="1"/>
    <col min="5087" max="5087" width="6" style="270" bestFit="1" customWidth="1"/>
    <col min="5088" max="5088" width="8.42578125" style="270" customWidth="1"/>
    <col min="5089" max="5089" width="6" style="270" customWidth="1"/>
    <col min="5090" max="5090" width="8.42578125" style="270" customWidth="1"/>
    <col min="5091" max="5091" width="6" style="270" bestFit="1" customWidth="1"/>
    <col min="5092" max="5092" width="8.42578125" style="270" customWidth="1"/>
    <col min="5093" max="5093" width="6" style="270" customWidth="1"/>
    <col min="5094" max="5094" width="8.42578125" style="270" customWidth="1"/>
    <col min="5095" max="5095" width="6" style="270" bestFit="1" customWidth="1"/>
    <col min="5096" max="5096" width="8.42578125" style="270" customWidth="1"/>
    <col min="5097" max="5097" width="6" style="270" customWidth="1"/>
    <col min="5098" max="5098" width="8.42578125" style="270" customWidth="1"/>
    <col min="5099" max="5099" width="6" style="270" bestFit="1" customWidth="1"/>
    <col min="5100" max="5100" width="8.42578125" style="270" customWidth="1"/>
    <col min="5101" max="5101" width="6" style="270" customWidth="1"/>
    <col min="5102" max="5102" width="8.42578125" style="270" customWidth="1"/>
    <col min="5103" max="5103" width="6" style="270" bestFit="1" customWidth="1"/>
    <col min="5104" max="5104" width="8.42578125" style="270" customWidth="1"/>
    <col min="5105" max="5105" width="6" style="270" customWidth="1"/>
    <col min="5106" max="5106" width="8.42578125" style="270" customWidth="1"/>
    <col min="5107" max="5107" width="6" style="270" bestFit="1" customWidth="1"/>
    <col min="5108" max="5108" width="8.42578125" style="270" customWidth="1"/>
    <col min="5109" max="5109" width="6" style="270" customWidth="1"/>
    <col min="5110" max="5110" width="8.42578125" style="270" customWidth="1"/>
    <col min="5111" max="5111" width="6" style="270" bestFit="1" customWidth="1"/>
    <col min="5112" max="5112" width="8.42578125" style="270" customWidth="1"/>
    <col min="5113" max="5113" width="6" style="270" customWidth="1"/>
    <col min="5114" max="5114" width="8.42578125" style="270" customWidth="1"/>
    <col min="5115" max="5115" width="6" style="270" bestFit="1" customWidth="1"/>
    <col min="5116" max="5116" width="8.42578125" style="270" customWidth="1"/>
    <col min="5117" max="5117" width="6" style="270" customWidth="1"/>
    <col min="5118" max="5118" width="8.42578125" style="270" customWidth="1"/>
    <col min="5119" max="5119" width="6" style="270" bestFit="1" customWidth="1"/>
    <col min="5120" max="5120" width="8.42578125" style="270" customWidth="1"/>
    <col min="5121" max="5121" width="6" style="270" customWidth="1"/>
    <col min="5122" max="5122" width="8.42578125" style="270" customWidth="1"/>
    <col min="5123" max="5123" width="6" style="270" bestFit="1" customWidth="1"/>
    <col min="5124" max="5124" width="8.42578125" style="270" customWidth="1"/>
    <col min="5125" max="5125" width="6" style="270" customWidth="1"/>
    <col min="5126" max="5126" width="8.42578125" style="270" customWidth="1"/>
    <col min="5127" max="5127" width="6" style="270" bestFit="1" customWidth="1"/>
    <col min="5128" max="5128" width="8.42578125" style="270" customWidth="1"/>
    <col min="5129" max="5129" width="6" style="270" customWidth="1"/>
    <col min="5130" max="5130" width="8.42578125" style="270" customWidth="1"/>
    <col min="5131" max="5131" width="6" style="270" bestFit="1" customWidth="1"/>
    <col min="5132" max="5132" width="8.42578125" style="270" customWidth="1"/>
    <col min="5133" max="5133" width="6" style="270" customWidth="1"/>
    <col min="5134" max="5134" width="8.42578125" style="270" customWidth="1"/>
    <col min="5135" max="5135" width="6" style="270" bestFit="1" customWidth="1"/>
    <col min="5136" max="5136" width="8.42578125" style="270" customWidth="1"/>
    <col min="5137" max="5137" width="6" style="270" customWidth="1"/>
    <col min="5138" max="5138" width="8.42578125" style="270" customWidth="1"/>
    <col min="5139" max="5139" width="6" style="270" bestFit="1" customWidth="1"/>
    <col min="5140" max="5140" width="8.42578125" style="270" customWidth="1"/>
    <col min="5141" max="5141" width="6" style="270" customWidth="1"/>
    <col min="5142" max="5142" width="8.42578125" style="270" customWidth="1"/>
    <col min="5143" max="5143" width="6" style="270" bestFit="1" customWidth="1"/>
    <col min="5144" max="5144" width="8.42578125" style="270" customWidth="1"/>
    <col min="5145" max="5145" width="6" style="270" customWidth="1"/>
    <col min="5146" max="5146" width="8.42578125" style="270" customWidth="1"/>
    <col min="5147" max="5147" width="6" style="270" bestFit="1" customWidth="1"/>
    <col min="5148" max="5148" width="8.85546875" style="270"/>
    <col min="5149" max="5150" width="6" style="270" bestFit="1" customWidth="1"/>
    <col min="5151" max="5151" width="2.28515625" style="270" bestFit="1" customWidth="1"/>
    <col min="5152" max="5301" width="8.85546875" style="270"/>
    <col min="5302" max="5302" width="4.85546875" style="270" customWidth="1"/>
    <col min="5303" max="5303" width="33.85546875" style="270" customWidth="1"/>
    <col min="5304" max="5305" width="8.85546875" style="270"/>
    <col min="5306" max="5306" width="11.85546875" style="270" customWidth="1"/>
    <col min="5307" max="5307" width="5.7109375" style="270" customWidth="1"/>
    <col min="5308" max="5308" width="8.42578125" style="270" customWidth="1"/>
    <col min="5309" max="5309" width="6" style="270" customWidth="1"/>
    <col min="5310" max="5310" width="8.42578125" style="270" customWidth="1"/>
    <col min="5311" max="5311" width="6.7109375" style="270" bestFit="1" customWidth="1"/>
    <col min="5312" max="5312" width="8.42578125" style="270" customWidth="1"/>
    <col min="5313" max="5313" width="6" style="270" customWidth="1"/>
    <col min="5314" max="5314" width="8.42578125" style="270" customWidth="1"/>
    <col min="5315" max="5315" width="6" style="270" bestFit="1" customWidth="1"/>
    <col min="5316" max="5316" width="8.42578125" style="270" customWidth="1"/>
    <col min="5317" max="5317" width="6" style="270" customWidth="1"/>
    <col min="5318" max="5318" width="8.42578125" style="270" customWidth="1"/>
    <col min="5319" max="5319" width="6" style="270" bestFit="1" customWidth="1"/>
    <col min="5320" max="5320" width="8.42578125" style="270" customWidth="1"/>
    <col min="5321" max="5321" width="6" style="270" customWidth="1"/>
    <col min="5322" max="5322" width="8.42578125" style="270" customWidth="1"/>
    <col min="5323" max="5323" width="6" style="270" bestFit="1" customWidth="1"/>
    <col min="5324" max="5324" width="8.42578125" style="270" customWidth="1"/>
    <col min="5325" max="5325" width="6" style="270" customWidth="1"/>
    <col min="5326" max="5326" width="8.42578125" style="270" customWidth="1"/>
    <col min="5327" max="5327" width="6" style="270" bestFit="1" customWidth="1"/>
    <col min="5328" max="5328" width="8.42578125" style="270" customWidth="1"/>
    <col min="5329" max="5329" width="6" style="270" customWidth="1"/>
    <col min="5330" max="5330" width="8.42578125" style="270" customWidth="1"/>
    <col min="5331" max="5331" width="6" style="270" bestFit="1" customWidth="1"/>
    <col min="5332" max="5332" width="8.42578125" style="270" customWidth="1"/>
    <col min="5333" max="5333" width="6" style="270" customWidth="1"/>
    <col min="5334" max="5334" width="8.42578125" style="270" customWidth="1"/>
    <col min="5335" max="5335" width="6" style="270" bestFit="1" customWidth="1"/>
    <col min="5336" max="5336" width="8.42578125" style="270" customWidth="1"/>
    <col min="5337" max="5337" width="6" style="270" customWidth="1"/>
    <col min="5338" max="5338" width="8.42578125" style="270" customWidth="1"/>
    <col min="5339" max="5339" width="6" style="270" bestFit="1" customWidth="1"/>
    <col min="5340" max="5340" width="8.42578125" style="270" customWidth="1"/>
    <col min="5341" max="5341" width="6" style="270" customWidth="1"/>
    <col min="5342" max="5342" width="8.42578125" style="270" customWidth="1"/>
    <col min="5343" max="5343" width="6" style="270" bestFit="1" customWidth="1"/>
    <col min="5344" max="5344" width="8.42578125" style="270" customWidth="1"/>
    <col min="5345" max="5345" width="6" style="270" customWidth="1"/>
    <col min="5346" max="5346" width="8.42578125" style="270" customWidth="1"/>
    <col min="5347" max="5347" width="6" style="270" bestFit="1" customWidth="1"/>
    <col min="5348" max="5348" width="8.42578125" style="270" customWidth="1"/>
    <col min="5349" max="5349" width="6" style="270" customWidth="1"/>
    <col min="5350" max="5350" width="8.42578125" style="270" customWidth="1"/>
    <col min="5351" max="5351" width="6" style="270" bestFit="1" customWidth="1"/>
    <col min="5352" max="5352" width="8.42578125" style="270" customWidth="1"/>
    <col min="5353" max="5353" width="6" style="270" customWidth="1"/>
    <col min="5354" max="5354" width="8.42578125" style="270" customWidth="1"/>
    <col min="5355" max="5355" width="6" style="270" bestFit="1" customWidth="1"/>
    <col min="5356" max="5356" width="8.42578125" style="270" customWidth="1"/>
    <col min="5357" max="5357" width="6" style="270" customWidth="1"/>
    <col min="5358" max="5358" width="8.42578125" style="270" customWidth="1"/>
    <col min="5359" max="5359" width="6" style="270" bestFit="1" customWidth="1"/>
    <col min="5360" max="5360" width="8.42578125" style="270" customWidth="1"/>
    <col min="5361" max="5361" width="6" style="270" customWidth="1"/>
    <col min="5362" max="5362" width="8.42578125" style="270" customWidth="1"/>
    <col min="5363" max="5363" width="6" style="270" bestFit="1" customWidth="1"/>
    <col min="5364" max="5364" width="8.42578125" style="270" customWidth="1"/>
    <col min="5365" max="5365" width="6" style="270" customWidth="1"/>
    <col min="5366" max="5366" width="8.42578125" style="270" customWidth="1"/>
    <col min="5367" max="5367" width="6" style="270" bestFit="1" customWidth="1"/>
    <col min="5368" max="5368" width="8.42578125" style="270" customWidth="1"/>
    <col min="5369" max="5369" width="6" style="270" customWidth="1"/>
    <col min="5370" max="5370" width="8.42578125" style="270" customWidth="1"/>
    <col min="5371" max="5371" width="6" style="270" bestFit="1" customWidth="1"/>
    <col min="5372" max="5372" width="8.42578125" style="270" customWidth="1"/>
    <col min="5373" max="5373" width="6" style="270" customWidth="1"/>
    <col min="5374" max="5374" width="8.42578125" style="270" customWidth="1"/>
    <col min="5375" max="5375" width="6" style="270" bestFit="1" customWidth="1"/>
    <col min="5376" max="5376" width="8.42578125" style="270" customWidth="1"/>
    <col min="5377" max="5377" width="6" style="270" customWidth="1"/>
    <col min="5378" max="5378" width="8.42578125" style="270" customWidth="1"/>
    <col min="5379" max="5379" width="6" style="270" bestFit="1" customWidth="1"/>
    <col min="5380" max="5380" width="8.42578125" style="270" customWidth="1"/>
    <col min="5381" max="5381" width="6" style="270" customWidth="1"/>
    <col min="5382" max="5382" width="8.42578125" style="270" customWidth="1"/>
    <col min="5383" max="5383" width="6" style="270" bestFit="1" customWidth="1"/>
    <col min="5384" max="5384" width="8.42578125" style="270" customWidth="1"/>
    <col min="5385" max="5385" width="6" style="270" customWidth="1"/>
    <col min="5386" max="5386" width="8.42578125" style="270" customWidth="1"/>
    <col min="5387" max="5387" width="6" style="270" bestFit="1" customWidth="1"/>
    <col min="5388" max="5388" width="8.42578125" style="270" customWidth="1"/>
    <col min="5389" max="5389" width="6" style="270" customWidth="1"/>
    <col min="5390" max="5390" width="8.42578125" style="270" customWidth="1"/>
    <col min="5391" max="5391" width="6" style="270" bestFit="1" customWidth="1"/>
    <col min="5392" max="5392" width="8.42578125" style="270" customWidth="1"/>
    <col min="5393" max="5393" width="6" style="270" customWidth="1"/>
    <col min="5394" max="5394" width="8.42578125" style="270" customWidth="1"/>
    <col min="5395" max="5395" width="6" style="270" bestFit="1" customWidth="1"/>
    <col min="5396" max="5396" width="8.42578125" style="270" customWidth="1"/>
    <col min="5397" max="5397" width="6" style="270" customWidth="1"/>
    <col min="5398" max="5398" width="8.42578125" style="270" customWidth="1"/>
    <col min="5399" max="5399" width="6" style="270" bestFit="1" customWidth="1"/>
    <col min="5400" max="5400" width="8.42578125" style="270" customWidth="1"/>
    <col min="5401" max="5401" width="6" style="270" customWidth="1"/>
    <col min="5402" max="5402" width="8.42578125" style="270" customWidth="1"/>
    <col min="5403" max="5403" width="6" style="270" bestFit="1" customWidth="1"/>
    <col min="5404" max="5404" width="8.85546875" style="270"/>
    <col min="5405" max="5406" width="6" style="270" bestFit="1" customWidth="1"/>
    <col min="5407" max="5407" width="2.28515625" style="270" bestFit="1" customWidth="1"/>
    <col min="5408" max="5557" width="8.85546875" style="270"/>
    <col min="5558" max="5558" width="4.85546875" style="270" customWidth="1"/>
    <col min="5559" max="5559" width="33.85546875" style="270" customWidth="1"/>
    <col min="5560" max="5561" width="8.85546875" style="270"/>
    <col min="5562" max="5562" width="11.85546875" style="270" customWidth="1"/>
    <col min="5563" max="5563" width="5.7109375" style="270" customWidth="1"/>
    <col min="5564" max="5564" width="8.42578125" style="270" customWidth="1"/>
    <col min="5565" max="5565" width="6" style="270" customWidth="1"/>
    <col min="5566" max="5566" width="8.42578125" style="270" customWidth="1"/>
    <col min="5567" max="5567" width="6.7109375" style="270" bestFit="1" customWidth="1"/>
    <col min="5568" max="5568" width="8.42578125" style="270" customWidth="1"/>
    <col min="5569" max="5569" width="6" style="270" customWidth="1"/>
    <col min="5570" max="5570" width="8.42578125" style="270" customWidth="1"/>
    <col min="5571" max="5571" width="6" style="270" bestFit="1" customWidth="1"/>
    <col min="5572" max="5572" width="8.42578125" style="270" customWidth="1"/>
    <col min="5573" max="5573" width="6" style="270" customWidth="1"/>
    <col min="5574" max="5574" width="8.42578125" style="270" customWidth="1"/>
    <col min="5575" max="5575" width="6" style="270" bestFit="1" customWidth="1"/>
    <col min="5576" max="5576" width="8.42578125" style="270" customWidth="1"/>
    <col min="5577" max="5577" width="6" style="270" customWidth="1"/>
    <col min="5578" max="5578" width="8.42578125" style="270" customWidth="1"/>
    <col min="5579" max="5579" width="6" style="270" bestFit="1" customWidth="1"/>
    <col min="5580" max="5580" width="8.42578125" style="270" customWidth="1"/>
    <col min="5581" max="5581" width="6" style="270" customWidth="1"/>
    <col min="5582" max="5582" width="8.42578125" style="270" customWidth="1"/>
    <col min="5583" max="5583" width="6" style="270" bestFit="1" customWidth="1"/>
    <col min="5584" max="5584" width="8.42578125" style="270" customWidth="1"/>
    <col min="5585" max="5585" width="6" style="270" customWidth="1"/>
    <col min="5586" max="5586" width="8.42578125" style="270" customWidth="1"/>
    <col min="5587" max="5587" width="6" style="270" bestFit="1" customWidth="1"/>
    <col min="5588" max="5588" width="8.42578125" style="270" customWidth="1"/>
    <col min="5589" max="5589" width="6" style="270" customWidth="1"/>
    <col min="5590" max="5590" width="8.42578125" style="270" customWidth="1"/>
    <col min="5591" max="5591" width="6" style="270" bestFit="1" customWidth="1"/>
    <col min="5592" max="5592" width="8.42578125" style="270" customWidth="1"/>
    <col min="5593" max="5593" width="6" style="270" customWidth="1"/>
    <col min="5594" max="5594" width="8.42578125" style="270" customWidth="1"/>
    <col min="5595" max="5595" width="6" style="270" bestFit="1" customWidth="1"/>
    <col min="5596" max="5596" width="8.42578125" style="270" customWidth="1"/>
    <col min="5597" max="5597" width="6" style="270" customWidth="1"/>
    <col min="5598" max="5598" width="8.42578125" style="270" customWidth="1"/>
    <col min="5599" max="5599" width="6" style="270" bestFit="1" customWidth="1"/>
    <col min="5600" max="5600" width="8.42578125" style="270" customWidth="1"/>
    <col min="5601" max="5601" width="6" style="270" customWidth="1"/>
    <col min="5602" max="5602" width="8.42578125" style="270" customWidth="1"/>
    <col min="5603" max="5603" width="6" style="270" bestFit="1" customWidth="1"/>
    <col min="5604" max="5604" width="8.42578125" style="270" customWidth="1"/>
    <col min="5605" max="5605" width="6" style="270" customWidth="1"/>
    <col min="5606" max="5606" width="8.42578125" style="270" customWidth="1"/>
    <col min="5607" max="5607" width="6" style="270" bestFit="1" customWidth="1"/>
    <col min="5608" max="5608" width="8.42578125" style="270" customWidth="1"/>
    <col min="5609" max="5609" width="6" style="270" customWidth="1"/>
    <col min="5610" max="5610" width="8.42578125" style="270" customWidth="1"/>
    <col min="5611" max="5611" width="6" style="270" bestFit="1" customWidth="1"/>
    <col min="5612" max="5612" width="8.42578125" style="270" customWidth="1"/>
    <col min="5613" max="5613" width="6" style="270" customWidth="1"/>
    <col min="5614" max="5614" width="8.42578125" style="270" customWidth="1"/>
    <col min="5615" max="5615" width="6" style="270" bestFit="1" customWidth="1"/>
    <col min="5616" max="5616" width="8.42578125" style="270" customWidth="1"/>
    <col min="5617" max="5617" width="6" style="270" customWidth="1"/>
    <col min="5618" max="5618" width="8.42578125" style="270" customWidth="1"/>
    <col min="5619" max="5619" width="6" style="270" bestFit="1" customWidth="1"/>
    <col min="5620" max="5620" width="8.42578125" style="270" customWidth="1"/>
    <col min="5621" max="5621" width="6" style="270" customWidth="1"/>
    <col min="5622" max="5622" width="8.42578125" style="270" customWidth="1"/>
    <col min="5623" max="5623" width="6" style="270" bestFit="1" customWidth="1"/>
    <col min="5624" max="5624" width="8.42578125" style="270" customWidth="1"/>
    <col min="5625" max="5625" width="6" style="270" customWidth="1"/>
    <col min="5626" max="5626" width="8.42578125" style="270" customWidth="1"/>
    <col min="5627" max="5627" width="6" style="270" bestFit="1" customWidth="1"/>
    <col min="5628" max="5628" width="8.42578125" style="270" customWidth="1"/>
    <col min="5629" max="5629" width="6" style="270" customWidth="1"/>
    <col min="5630" max="5630" width="8.42578125" style="270" customWidth="1"/>
    <col min="5631" max="5631" width="6" style="270" bestFit="1" customWidth="1"/>
    <col min="5632" max="5632" width="8.42578125" style="270" customWidth="1"/>
    <col min="5633" max="5633" width="6" style="270" customWidth="1"/>
    <col min="5634" max="5634" width="8.42578125" style="270" customWidth="1"/>
    <col min="5635" max="5635" width="6" style="270" bestFit="1" customWidth="1"/>
    <col min="5636" max="5636" width="8.42578125" style="270" customWidth="1"/>
    <col min="5637" max="5637" width="6" style="270" customWidth="1"/>
    <col min="5638" max="5638" width="8.42578125" style="270" customWidth="1"/>
    <col min="5639" max="5639" width="6" style="270" bestFit="1" customWidth="1"/>
    <col min="5640" max="5640" width="8.42578125" style="270" customWidth="1"/>
    <col min="5641" max="5641" width="6" style="270" customWidth="1"/>
    <col min="5642" max="5642" width="8.42578125" style="270" customWidth="1"/>
    <col min="5643" max="5643" width="6" style="270" bestFit="1" customWidth="1"/>
    <col min="5644" max="5644" width="8.42578125" style="270" customWidth="1"/>
    <col min="5645" max="5645" width="6" style="270" customWidth="1"/>
    <col min="5646" max="5646" width="8.42578125" style="270" customWidth="1"/>
    <col min="5647" max="5647" width="6" style="270" bestFit="1" customWidth="1"/>
    <col min="5648" max="5648" width="8.42578125" style="270" customWidth="1"/>
    <col min="5649" max="5649" width="6" style="270" customWidth="1"/>
    <col min="5650" max="5650" width="8.42578125" style="270" customWidth="1"/>
    <col min="5651" max="5651" width="6" style="270" bestFit="1" customWidth="1"/>
    <col min="5652" max="5652" width="8.42578125" style="270" customWidth="1"/>
    <col min="5653" max="5653" width="6" style="270" customWidth="1"/>
    <col min="5654" max="5654" width="8.42578125" style="270" customWidth="1"/>
    <col min="5655" max="5655" width="6" style="270" bestFit="1" customWidth="1"/>
    <col min="5656" max="5656" width="8.42578125" style="270" customWidth="1"/>
    <col min="5657" max="5657" width="6" style="270" customWidth="1"/>
    <col min="5658" max="5658" width="8.42578125" style="270" customWidth="1"/>
    <col min="5659" max="5659" width="6" style="270" bestFit="1" customWidth="1"/>
    <col min="5660" max="5660" width="8.85546875" style="270"/>
    <col min="5661" max="5662" width="6" style="270" bestFit="1" customWidth="1"/>
    <col min="5663" max="5663" width="2.28515625" style="270" bestFit="1" customWidth="1"/>
    <col min="5664" max="5813" width="8.85546875" style="270"/>
    <col min="5814" max="5814" width="4.85546875" style="270" customWidth="1"/>
    <col min="5815" max="5815" width="33.85546875" style="270" customWidth="1"/>
    <col min="5816" max="5817" width="8.85546875" style="270"/>
    <col min="5818" max="5818" width="11.85546875" style="270" customWidth="1"/>
    <col min="5819" max="5819" width="5.7109375" style="270" customWidth="1"/>
    <col min="5820" max="5820" width="8.42578125" style="270" customWidth="1"/>
    <col min="5821" max="5821" width="6" style="270" customWidth="1"/>
    <col min="5822" max="5822" width="8.42578125" style="270" customWidth="1"/>
    <col min="5823" max="5823" width="6.7109375" style="270" bestFit="1" customWidth="1"/>
    <col min="5824" max="5824" width="8.42578125" style="270" customWidth="1"/>
    <col min="5825" max="5825" width="6" style="270" customWidth="1"/>
    <col min="5826" max="5826" width="8.42578125" style="270" customWidth="1"/>
    <col min="5827" max="5827" width="6" style="270" bestFit="1" customWidth="1"/>
    <col min="5828" max="5828" width="8.42578125" style="270" customWidth="1"/>
    <col min="5829" max="5829" width="6" style="270" customWidth="1"/>
    <col min="5830" max="5830" width="8.42578125" style="270" customWidth="1"/>
    <col min="5831" max="5831" width="6" style="270" bestFit="1" customWidth="1"/>
    <col min="5832" max="5832" width="8.42578125" style="270" customWidth="1"/>
    <col min="5833" max="5833" width="6" style="270" customWidth="1"/>
    <col min="5834" max="5834" width="8.42578125" style="270" customWidth="1"/>
    <col min="5835" max="5835" width="6" style="270" bestFit="1" customWidth="1"/>
    <col min="5836" max="5836" width="8.42578125" style="270" customWidth="1"/>
    <col min="5837" max="5837" width="6" style="270" customWidth="1"/>
    <col min="5838" max="5838" width="8.42578125" style="270" customWidth="1"/>
    <col min="5839" max="5839" width="6" style="270" bestFit="1" customWidth="1"/>
    <col min="5840" max="5840" width="8.42578125" style="270" customWidth="1"/>
    <col min="5841" max="5841" width="6" style="270" customWidth="1"/>
    <col min="5842" max="5842" width="8.42578125" style="270" customWidth="1"/>
    <col min="5843" max="5843" width="6" style="270" bestFit="1" customWidth="1"/>
    <col min="5844" max="5844" width="8.42578125" style="270" customWidth="1"/>
    <col min="5845" max="5845" width="6" style="270" customWidth="1"/>
    <col min="5846" max="5846" width="8.42578125" style="270" customWidth="1"/>
    <col min="5847" max="5847" width="6" style="270" bestFit="1" customWidth="1"/>
    <col min="5848" max="5848" width="8.42578125" style="270" customWidth="1"/>
    <col min="5849" max="5849" width="6" style="270" customWidth="1"/>
    <col min="5850" max="5850" width="8.42578125" style="270" customWidth="1"/>
    <col min="5851" max="5851" width="6" style="270" bestFit="1" customWidth="1"/>
    <col min="5852" max="5852" width="8.42578125" style="270" customWidth="1"/>
    <col min="5853" max="5853" width="6" style="270" customWidth="1"/>
    <col min="5854" max="5854" width="8.42578125" style="270" customWidth="1"/>
    <col min="5855" max="5855" width="6" style="270" bestFit="1" customWidth="1"/>
    <col min="5856" max="5856" width="8.42578125" style="270" customWidth="1"/>
    <col min="5857" max="5857" width="6" style="270" customWidth="1"/>
    <col min="5858" max="5858" width="8.42578125" style="270" customWidth="1"/>
    <col min="5859" max="5859" width="6" style="270" bestFit="1" customWidth="1"/>
    <col min="5860" max="5860" width="8.42578125" style="270" customWidth="1"/>
    <col min="5861" max="5861" width="6" style="270" customWidth="1"/>
    <col min="5862" max="5862" width="8.42578125" style="270" customWidth="1"/>
    <col min="5863" max="5863" width="6" style="270" bestFit="1" customWidth="1"/>
    <col min="5864" max="5864" width="8.42578125" style="270" customWidth="1"/>
    <col min="5865" max="5865" width="6" style="270" customWidth="1"/>
    <col min="5866" max="5866" width="8.42578125" style="270" customWidth="1"/>
    <col min="5867" max="5867" width="6" style="270" bestFit="1" customWidth="1"/>
    <col min="5868" max="5868" width="8.42578125" style="270" customWidth="1"/>
    <col min="5869" max="5869" width="6" style="270" customWidth="1"/>
    <col min="5870" max="5870" width="8.42578125" style="270" customWidth="1"/>
    <col min="5871" max="5871" width="6" style="270" bestFit="1" customWidth="1"/>
    <col min="5872" max="5872" width="8.42578125" style="270" customWidth="1"/>
    <col min="5873" max="5873" width="6" style="270" customWidth="1"/>
    <col min="5874" max="5874" width="8.42578125" style="270" customWidth="1"/>
    <col min="5875" max="5875" width="6" style="270" bestFit="1" customWidth="1"/>
    <col min="5876" max="5876" width="8.42578125" style="270" customWidth="1"/>
    <col min="5877" max="5877" width="6" style="270" customWidth="1"/>
    <col min="5878" max="5878" width="8.42578125" style="270" customWidth="1"/>
    <col min="5879" max="5879" width="6" style="270" bestFit="1" customWidth="1"/>
    <col min="5880" max="5880" width="8.42578125" style="270" customWidth="1"/>
    <col min="5881" max="5881" width="6" style="270" customWidth="1"/>
    <col min="5882" max="5882" width="8.42578125" style="270" customWidth="1"/>
    <col min="5883" max="5883" width="6" style="270" bestFit="1" customWidth="1"/>
    <col min="5884" max="5884" width="8.42578125" style="270" customWidth="1"/>
    <col min="5885" max="5885" width="6" style="270" customWidth="1"/>
    <col min="5886" max="5886" width="8.42578125" style="270" customWidth="1"/>
    <col min="5887" max="5887" width="6" style="270" bestFit="1" customWidth="1"/>
    <col min="5888" max="5888" width="8.42578125" style="270" customWidth="1"/>
    <col min="5889" max="5889" width="6" style="270" customWidth="1"/>
    <col min="5890" max="5890" width="8.42578125" style="270" customWidth="1"/>
    <col min="5891" max="5891" width="6" style="270" bestFit="1" customWidth="1"/>
    <col min="5892" max="5892" width="8.42578125" style="270" customWidth="1"/>
    <col min="5893" max="5893" width="6" style="270" customWidth="1"/>
    <col min="5894" max="5894" width="8.42578125" style="270" customWidth="1"/>
    <col min="5895" max="5895" width="6" style="270" bestFit="1" customWidth="1"/>
    <col min="5896" max="5896" width="8.42578125" style="270" customWidth="1"/>
    <col min="5897" max="5897" width="6" style="270" customWidth="1"/>
    <col min="5898" max="5898" width="8.42578125" style="270" customWidth="1"/>
    <col min="5899" max="5899" width="6" style="270" bestFit="1" customWidth="1"/>
    <col min="5900" max="5900" width="8.42578125" style="270" customWidth="1"/>
    <col min="5901" max="5901" width="6" style="270" customWidth="1"/>
    <col min="5902" max="5902" width="8.42578125" style="270" customWidth="1"/>
    <col min="5903" max="5903" width="6" style="270" bestFit="1" customWidth="1"/>
    <col min="5904" max="5904" width="8.42578125" style="270" customWidth="1"/>
    <col min="5905" max="5905" width="6" style="270" customWidth="1"/>
    <col min="5906" max="5906" width="8.42578125" style="270" customWidth="1"/>
    <col min="5907" max="5907" width="6" style="270" bestFit="1" customWidth="1"/>
    <col min="5908" max="5908" width="8.42578125" style="270" customWidth="1"/>
    <col min="5909" max="5909" width="6" style="270" customWidth="1"/>
    <col min="5910" max="5910" width="8.42578125" style="270" customWidth="1"/>
    <col min="5911" max="5911" width="6" style="270" bestFit="1" customWidth="1"/>
    <col min="5912" max="5912" width="8.42578125" style="270" customWidth="1"/>
    <col min="5913" max="5913" width="6" style="270" customWidth="1"/>
    <col min="5914" max="5914" width="8.42578125" style="270" customWidth="1"/>
    <col min="5915" max="5915" width="6" style="270" bestFit="1" customWidth="1"/>
    <col min="5916" max="5916" width="8.85546875" style="270"/>
    <col min="5917" max="5918" width="6" style="270" bestFit="1" customWidth="1"/>
    <col min="5919" max="5919" width="2.28515625" style="270" bestFit="1" customWidth="1"/>
    <col min="5920" max="6069" width="8.85546875" style="270"/>
    <col min="6070" max="6070" width="4.85546875" style="270" customWidth="1"/>
    <col min="6071" max="6071" width="33.85546875" style="270" customWidth="1"/>
    <col min="6072" max="6073" width="8.85546875" style="270"/>
    <col min="6074" max="6074" width="11.85546875" style="270" customWidth="1"/>
    <col min="6075" max="6075" width="5.7109375" style="270" customWidth="1"/>
    <col min="6076" max="6076" width="8.42578125" style="270" customWidth="1"/>
    <col min="6077" max="6077" width="6" style="270" customWidth="1"/>
    <col min="6078" max="6078" width="8.42578125" style="270" customWidth="1"/>
    <col min="6079" max="6079" width="6.7109375" style="270" bestFit="1" customWidth="1"/>
    <col min="6080" max="6080" width="8.42578125" style="270" customWidth="1"/>
    <col min="6081" max="6081" width="6" style="270" customWidth="1"/>
    <col min="6082" max="6082" width="8.42578125" style="270" customWidth="1"/>
    <col min="6083" max="6083" width="6" style="270" bestFit="1" customWidth="1"/>
    <col min="6084" max="6084" width="8.42578125" style="270" customWidth="1"/>
    <col min="6085" max="6085" width="6" style="270" customWidth="1"/>
    <col min="6086" max="6086" width="8.42578125" style="270" customWidth="1"/>
    <col min="6087" max="6087" width="6" style="270" bestFit="1" customWidth="1"/>
    <col min="6088" max="6088" width="8.42578125" style="270" customWidth="1"/>
    <col min="6089" max="6089" width="6" style="270" customWidth="1"/>
    <col min="6090" max="6090" width="8.42578125" style="270" customWidth="1"/>
    <col min="6091" max="6091" width="6" style="270" bestFit="1" customWidth="1"/>
    <col min="6092" max="6092" width="8.42578125" style="270" customWidth="1"/>
    <col min="6093" max="6093" width="6" style="270" customWidth="1"/>
    <col min="6094" max="6094" width="8.42578125" style="270" customWidth="1"/>
    <col min="6095" max="6095" width="6" style="270" bestFit="1" customWidth="1"/>
    <col min="6096" max="6096" width="8.42578125" style="270" customWidth="1"/>
    <col min="6097" max="6097" width="6" style="270" customWidth="1"/>
    <col min="6098" max="6098" width="8.42578125" style="270" customWidth="1"/>
    <col min="6099" max="6099" width="6" style="270" bestFit="1" customWidth="1"/>
    <col min="6100" max="6100" width="8.42578125" style="270" customWidth="1"/>
    <col min="6101" max="6101" width="6" style="270" customWidth="1"/>
    <col min="6102" max="6102" width="8.42578125" style="270" customWidth="1"/>
    <col min="6103" max="6103" width="6" style="270" bestFit="1" customWidth="1"/>
    <col min="6104" max="6104" width="8.42578125" style="270" customWidth="1"/>
    <col min="6105" max="6105" width="6" style="270" customWidth="1"/>
    <col min="6106" max="6106" width="8.42578125" style="270" customWidth="1"/>
    <col min="6107" max="6107" width="6" style="270" bestFit="1" customWidth="1"/>
    <col min="6108" max="6108" width="8.42578125" style="270" customWidth="1"/>
    <col min="6109" max="6109" width="6" style="270" customWidth="1"/>
    <col min="6110" max="6110" width="8.42578125" style="270" customWidth="1"/>
    <col min="6111" max="6111" width="6" style="270" bestFit="1" customWidth="1"/>
    <col min="6112" max="6112" width="8.42578125" style="270" customWidth="1"/>
    <col min="6113" max="6113" width="6" style="270" customWidth="1"/>
    <col min="6114" max="6114" width="8.42578125" style="270" customWidth="1"/>
    <col min="6115" max="6115" width="6" style="270" bestFit="1" customWidth="1"/>
    <col min="6116" max="6116" width="8.42578125" style="270" customWidth="1"/>
    <col min="6117" max="6117" width="6" style="270" customWidth="1"/>
    <col min="6118" max="6118" width="8.42578125" style="270" customWidth="1"/>
    <col min="6119" max="6119" width="6" style="270" bestFit="1" customWidth="1"/>
    <col min="6120" max="6120" width="8.42578125" style="270" customWidth="1"/>
    <col min="6121" max="6121" width="6" style="270" customWidth="1"/>
    <col min="6122" max="6122" width="8.42578125" style="270" customWidth="1"/>
    <col min="6123" max="6123" width="6" style="270" bestFit="1" customWidth="1"/>
    <col min="6124" max="6124" width="8.42578125" style="270" customWidth="1"/>
    <col min="6125" max="6125" width="6" style="270" customWidth="1"/>
    <col min="6126" max="6126" width="8.42578125" style="270" customWidth="1"/>
    <col min="6127" max="6127" width="6" style="270" bestFit="1" customWidth="1"/>
    <col min="6128" max="6128" width="8.42578125" style="270" customWidth="1"/>
    <col min="6129" max="6129" width="6" style="270" customWidth="1"/>
    <col min="6130" max="6130" width="8.42578125" style="270" customWidth="1"/>
    <col min="6131" max="6131" width="6" style="270" bestFit="1" customWidth="1"/>
    <col min="6132" max="6132" width="8.42578125" style="270" customWidth="1"/>
    <col min="6133" max="6133" width="6" style="270" customWidth="1"/>
    <col min="6134" max="6134" width="8.42578125" style="270" customWidth="1"/>
    <col min="6135" max="6135" width="6" style="270" bestFit="1" customWidth="1"/>
    <col min="6136" max="6136" width="8.42578125" style="270" customWidth="1"/>
    <col min="6137" max="6137" width="6" style="270" customWidth="1"/>
    <col min="6138" max="6138" width="8.42578125" style="270" customWidth="1"/>
    <col min="6139" max="6139" width="6" style="270" bestFit="1" customWidth="1"/>
    <col min="6140" max="6140" width="8.42578125" style="270" customWidth="1"/>
    <col min="6141" max="6141" width="6" style="270" customWidth="1"/>
    <col min="6142" max="6142" width="8.42578125" style="270" customWidth="1"/>
    <col min="6143" max="6143" width="6" style="270" bestFit="1" customWidth="1"/>
    <col min="6144" max="6144" width="8.42578125" style="270" customWidth="1"/>
    <col min="6145" max="6145" width="6" style="270" customWidth="1"/>
    <col min="6146" max="6146" width="8.42578125" style="270" customWidth="1"/>
    <col min="6147" max="6147" width="6" style="270" bestFit="1" customWidth="1"/>
    <col min="6148" max="6148" width="8.42578125" style="270" customWidth="1"/>
    <col min="6149" max="6149" width="6" style="270" customWidth="1"/>
    <col min="6150" max="6150" width="8.42578125" style="270" customWidth="1"/>
    <col min="6151" max="6151" width="6" style="270" bestFit="1" customWidth="1"/>
    <col min="6152" max="6152" width="8.42578125" style="270" customWidth="1"/>
    <col min="6153" max="6153" width="6" style="270" customWidth="1"/>
    <col min="6154" max="6154" width="8.42578125" style="270" customWidth="1"/>
    <col min="6155" max="6155" width="6" style="270" bestFit="1" customWidth="1"/>
    <col min="6156" max="6156" width="8.42578125" style="270" customWidth="1"/>
    <col min="6157" max="6157" width="6" style="270" customWidth="1"/>
    <col min="6158" max="6158" width="8.42578125" style="270" customWidth="1"/>
    <col min="6159" max="6159" width="6" style="270" bestFit="1" customWidth="1"/>
    <col min="6160" max="6160" width="8.42578125" style="270" customWidth="1"/>
    <col min="6161" max="6161" width="6" style="270" customWidth="1"/>
    <col min="6162" max="6162" width="8.42578125" style="270" customWidth="1"/>
    <col min="6163" max="6163" width="6" style="270" bestFit="1" customWidth="1"/>
    <col min="6164" max="6164" width="8.42578125" style="270" customWidth="1"/>
    <col min="6165" max="6165" width="6" style="270" customWidth="1"/>
    <col min="6166" max="6166" width="8.42578125" style="270" customWidth="1"/>
    <col min="6167" max="6167" width="6" style="270" bestFit="1" customWidth="1"/>
    <col min="6168" max="6168" width="8.42578125" style="270" customWidth="1"/>
    <col min="6169" max="6169" width="6" style="270" customWidth="1"/>
    <col min="6170" max="6170" width="8.42578125" style="270" customWidth="1"/>
    <col min="6171" max="6171" width="6" style="270" bestFit="1" customWidth="1"/>
    <col min="6172" max="6172" width="8.85546875" style="270"/>
    <col min="6173" max="6174" width="6" style="270" bestFit="1" customWidth="1"/>
    <col min="6175" max="6175" width="2.28515625" style="270" bestFit="1" customWidth="1"/>
    <col min="6176" max="6325" width="8.85546875" style="270"/>
    <col min="6326" max="6326" width="4.85546875" style="270" customWidth="1"/>
    <col min="6327" max="6327" width="33.85546875" style="270" customWidth="1"/>
    <col min="6328" max="6329" width="8.85546875" style="270"/>
    <col min="6330" max="6330" width="11.85546875" style="270" customWidth="1"/>
    <col min="6331" max="6331" width="5.7109375" style="270" customWidth="1"/>
    <col min="6332" max="6332" width="8.42578125" style="270" customWidth="1"/>
    <col min="6333" max="6333" width="6" style="270" customWidth="1"/>
    <col min="6334" max="6334" width="8.42578125" style="270" customWidth="1"/>
    <col min="6335" max="6335" width="6.7109375" style="270" bestFit="1" customWidth="1"/>
    <col min="6336" max="6336" width="8.42578125" style="270" customWidth="1"/>
    <col min="6337" max="6337" width="6" style="270" customWidth="1"/>
    <col min="6338" max="6338" width="8.42578125" style="270" customWidth="1"/>
    <col min="6339" max="6339" width="6" style="270" bestFit="1" customWidth="1"/>
    <col min="6340" max="6340" width="8.42578125" style="270" customWidth="1"/>
    <col min="6341" max="6341" width="6" style="270" customWidth="1"/>
    <col min="6342" max="6342" width="8.42578125" style="270" customWidth="1"/>
    <col min="6343" max="6343" width="6" style="270" bestFit="1" customWidth="1"/>
    <col min="6344" max="6344" width="8.42578125" style="270" customWidth="1"/>
    <col min="6345" max="6345" width="6" style="270" customWidth="1"/>
    <col min="6346" max="6346" width="8.42578125" style="270" customWidth="1"/>
    <col min="6347" max="6347" width="6" style="270" bestFit="1" customWidth="1"/>
    <col min="6348" max="6348" width="8.42578125" style="270" customWidth="1"/>
    <col min="6349" max="6349" width="6" style="270" customWidth="1"/>
    <col min="6350" max="6350" width="8.42578125" style="270" customWidth="1"/>
    <col min="6351" max="6351" width="6" style="270" bestFit="1" customWidth="1"/>
    <col min="6352" max="6352" width="8.42578125" style="270" customWidth="1"/>
    <col min="6353" max="6353" width="6" style="270" customWidth="1"/>
    <col min="6354" max="6354" width="8.42578125" style="270" customWidth="1"/>
    <col min="6355" max="6355" width="6" style="270" bestFit="1" customWidth="1"/>
    <col min="6356" max="6356" width="8.42578125" style="270" customWidth="1"/>
    <col min="6357" max="6357" width="6" style="270" customWidth="1"/>
    <col min="6358" max="6358" width="8.42578125" style="270" customWidth="1"/>
    <col min="6359" max="6359" width="6" style="270" bestFit="1" customWidth="1"/>
    <col min="6360" max="6360" width="8.42578125" style="270" customWidth="1"/>
    <col min="6361" max="6361" width="6" style="270" customWidth="1"/>
    <col min="6362" max="6362" width="8.42578125" style="270" customWidth="1"/>
    <col min="6363" max="6363" width="6" style="270" bestFit="1" customWidth="1"/>
    <col min="6364" max="6364" width="8.42578125" style="270" customWidth="1"/>
    <col min="6365" max="6365" width="6" style="270" customWidth="1"/>
    <col min="6366" max="6366" width="8.42578125" style="270" customWidth="1"/>
    <col min="6367" max="6367" width="6" style="270" bestFit="1" customWidth="1"/>
    <col min="6368" max="6368" width="8.42578125" style="270" customWidth="1"/>
    <col min="6369" max="6369" width="6" style="270" customWidth="1"/>
    <col min="6370" max="6370" width="8.42578125" style="270" customWidth="1"/>
    <col min="6371" max="6371" width="6" style="270" bestFit="1" customWidth="1"/>
    <col min="6372" max="6372" width="8.42578125" style="270" customWidth="1"/>
    <col min="6373" max="6373" width="6" style="270" customWidth="1"/>
    <col min="6374" max="6374" width="8.42578125" style="270" customWidth="1"/>
    <col min="6375" max="6375" width="6" style="270" bestFit="1" customWidth="1"/>
    <col min="6376" max="6376" width="8.42578125" style="270" customWidth="1"/>
    <col min="6377" max="6377" width="6" style="270" customWidth="1"/>
    <col min="6378" max="6378" width="8.42578125" style="270" customWidth="1"/>
    <col min="6379" max="6379" width="6" style="270" bestFit="1" customWidth="1"/>
    <col min="6380" max="6380" width="8.42578125" style="270" customWidth="1"/>
    <col min="6381" max="6381" width="6" style="270" customWidth="1"/>
    <col min="6382" max="6382" width="8.42578125" style="270" customWidth="1"/>
    <col min="6383" max="6383" width="6" style="270" bestFit="1" customWidth="1"/>
    <col min="6384" max="6384" width="8.42578125" style="270" customWidth="1"/>
    <col min="6385" max="6385" width="6" style="270" customWidth="1"/>
    <col min="6386" max="6386" width="8.42578125" style="270" customWidth="1"/>
    <col min="6387" max="6387" width="6" style="270" bestFit="1" customWidth="1"/>
    <col min="6388" max="6388" width="8.42578125" style="270" customWidth="1"/>
    <col min="6389" max="6389" width="6" style="270" customWidth="1"/>
    <col min="6390" max="6390" width="8.42578125" style="270" customWidth="1"/>
    <col min="6391" max="6391" width="6" style="270" bestFit="1" customWidth="1"/>
    <col min="6392" max="6392" width="8.42578125" style="270" customWidth="1"/>
    <col min="6393" max="6393" width="6" style="270" customWidth="1"/>
    <col min="6394" max="6394" width="8.42578125" style="270" customWidth="1"/>
    <col min="6395" max="6395" width="6" style="270" bestFit="1" customWidth="1"/>
    <col min="6396" max="6396" width="8.42578125" style="270" customWidth="1"/>
    <col min="6397" max="6397" width="6" style="270" customWidth="1"/>
    <col min="6398" max="6398" width="8.42578125" style="270" customWidth="1"/>
    <col min="6399" max="6399" width="6" style="270" bestFit="1" customWidth="1"/>
    <col min="6400" max="6400" width="8.42578125" style="270" customWidth="1"/>
    <col min="6401" max="6401" width="6" style="270" customWidth="1"/>
    <col min="6402" max="6402" width="8.42578125" style="270" customWidth="1"/>
    <col min="6403" max="6403" width="6" style="270" bestFit="1" customWidth="1"/>
    <col min="6404" max="6404" width="8.42578125" style="270" customWidth="1"/>
    <col min="6405" max="6405" width="6" style="270" customWidth="1"/>
    <col min="6406" max="6406" width="8.42578125" style="270" customWidth="1"/>
    <col min="6407" max="6407" width="6" style="270" bestFit="1" customWidth="1"/>
    <col min="6408" max="6408" width="8.42578125" style="270" customWidth="1"/>
    <col min="6409" max="6409" width="6" style="270" customWidth="1"/>
    <col min="6410" max="6410" width="8.42578125" style="270" customWidth="1"/>
    <col min="6411" max="6411" width="6" style="270" bestFit="1" customWidth="1"/>
    <col min="6412" max="6412" width="8.42578125" style="270" customWidth="1"/>
    <col min="6413" max="6413" width="6" style="270" customWidth="1"/>
    <col min="6414" max="6414" width="8.42578125" style="270" customWidth="1"/>
    <col min="6415" max="6415" width="6" style="270" bestFit="1" customWidth="1"/>
    <col min="6416" max="6416" width="8.42578125" style="270" customWidth="1"/>
    <col min="6417" max="6417" width="6" style="270" customWidth="1"/>
    <col min="6418" max="6418" width="8.42578125" style="270" customWidth="1"/>
    <col min="6419" max="6419" width="6" style="270" bestFit="1" customWidth="1"/>
    <col min="6420" max="6420" width="8.42578125" style="270" customWidth="1"/>
    <col min="6421" max="6421" width="6" style="270" customWidth="1"/>
    <col min="6422" max="6422" width="8.42578125" style="270" customWidth="1"/>
    <col min="6423" max="6423" width="6" style="270" bestFit="1" customWidth="1"/>
    <col min="6424" max="6424" width="8.42578125" style="270" customWidth="1"/>
    <col min="6425" max="6425" width="6" style="270" customWidth="1"/>
    <col min="6426" max="6426" width="8.42578125" style="270" customWidth="1"/>
    <col min="6427" max="6427" width="6" style="270" bestFit="1" customWidth="1"/>
    <col min="6428" max="6428" width="8.85546875" style="270"/>
    <col min="6429" max="6430" width="6" style="270" bestFit="1" customWidth="1"/>
    <col min="6431" max="6431" width="2.28515625" style="270" bestFit="1" customWidth="1"/>
    <col min="6432" max="6581" width="8.85546875" style="270"/>
    <col min="6582" max="6582" width="4.85546875" style="270" customWidth="1"/>
    <col min="6583" max="6583" width="33.85546875" style="270" customWidth="1"/>
    <col min="6584" max="6585" width="8.85546875" style="270"/>
    <col min="6586" max="6586" width="11.85546875" style="270" customWidth="1"/>
    <col min="6587" max="6587" width="5.7109375" style="270" customWidth="1"/>
    <col min="6588" max="6588" width="8.42578125" style="270" customWidth="1"/>
    <col min="6589" max="6589" width="6" style="270" customWidth="1"/>
    <col min="6590" max="6590" width="8.42578125" style="270" customWidth="1"/>
    <col min="6591" max="6591" width="6.7109375" style="270" bestFit="1" customWidth="1"/>
    <col min="6592" max="6592" width="8.42578125" style="270" customWidth="1"/>
    <col min="6593" max="6593" width="6" style="270" customWidth="1"/>
    <col min="6594" max="6594" width="8.42578125" style="270" customWidth="1"/>
    <col min="6595" max="6595" width="6" style="270" bestFit="1" customWidth="1"/>
    <col min="6596" max="6596" width="8.42578125" style="270" customWidth="1"/>
    <col min="6597" max="6597" width="6" style="270" customWidth="1"/>
    <col min="6598" max="6598" width="8.42578125" style="270" customWidth="1"/>
    <col min="6599" max="6599" width="6" style="270" bestFit="1" customWidth="1"/>
    <col min="6600" max="6600" width="8.42578125" style="270" customWidth="1"/>
    <col min="6601" max="6601" width="6" style="270" customWidth="1"/>
    <col min="6602" max="6602" width="8.42578125" style="270" customWidth="1"/>
    <col min="6603" max="6603" width="6" style="270" bestFit="1" customWidth="1"/>
    <col min="6604" max="6604" width="8.42578125" style="270" customWidth="1"/>
    <col min="6605" max="6605" width="6" style="270" customWidth="1"/>
    <col min="6606" max="6606" width="8.42578125" style="270" customWidth="1"/>
    <col min="6607" max="6607" width="6" style="270" bestFit="1" customWidth="1"/>
    <col min="6608" max="6608" width="8.42578125" style="270" customWidth="1"/>
    <col min="6609" max="6609" width="6" style="270" customWidth="1"/>
    <col min="6610" max="6610" width="8.42578125" style="270" customWidth="1"/>
    <col min="6611" max="6611" width="6" style="270" bestFit="1" customWidth="1"/>
    <col min="6612" max="6612" width="8.42578125" style="270" customWidth="1"/>
    <col min="6613" max="6613" width="6" style="270" customWidth="1"/>
    <col min="6614" max="6614" width="8.42578125" style="270" customWidth="1"/>
    <col min="6615" max="6615" width="6" style="270" bestFit="1" customWidth="1"/>
    <col min="6616" max="6616" width="8.42578125" style="270" customWidth="1"/>
    <col min="6617" max="6617" width="6" style="270" customWidth="1"/>
    <col min="6618" max="6618" width="8.42578125" style="270" customWidth="1"/>
    <col min="6619" max="6619" width="6" style="270" bestFit="1" customWidth="1"/>
    <col min="6620" max="6620" width="8.42578125" style="270" customWidth="1"/>
    <col min="6621" max="6621" width="6" style="270" customWidth="1"/>
    <col min="6622" max="6622" width="8.42578125" style="270" customWidth="1"/>
    <col min="6623" max="6623" width="6" style="270" bestFit="1" customWidth="1"/>
    <col min="6624" max="6624" width="8.42578125" style="270" customWidth="1"/>
    <col min="6625" max="6625" width="6" style="270" customWidth="1"/>
    <col min="6626" max="6626" width="8.42578125" style="270" customWidth="1"/>
    <col min="6627" max="6627" width="6" style="270" bestFit="1" customWidth="1"/>
    <col min="6628" max="6628" width="8.42578125" style="270" customWidth="1"/>
    <col min="6629" max="6629" width="6" style="270" customWidth="1"/>
    <col min="6630" max="6630" width="8.42578125" style="270" customWidth="1"/>
    <col min="6631" max="6631" width="6" style="270" bestFit="1" customWidth="1"/>
    <col min="6632" max="6632" width="8.42578125" style="270" customWidth="1"/>
    <col min="6633" max="6633" width="6" style="270" customWidth="1"/>
    <col min="6634" max="6634" width="8.42578125" style="270" customWidth="1"/>
    <col min="6635" max="6635" width="6" style="270" bestFit="1" customWidth="1"/>
    <col min="6636" max="6636" width="8.42578125" style="270" customWidth="1"/>
    <col min="6637" max="6637" width="6" style="270" customWidth="1"/>
    <col min="6638" max="6638" width="8.42578125" style="270" customWidth="1"/>
    <col min="6639" max="6639" width="6" style="270" bestFit="1" customWidth="1"/>
    <col min="6640" max="6640" width="8.42578125" style="270" customWidth="1"/>
    <col min="6641" max="6641" width="6" style="270" customWidth="1"/>
    <col min="6642" max="6642" width="8.42578125" style="270" customWidth="1"/>
    <col min="6643" max="6643" width="6" style="270" bestFit="1" customWidth="1"/>
    <col min="6644" max="6644" width="8.42578125" style="270" customWidth="1"/>
    <col min="6645" max="6645" width="6" style="270" customWidth="1"/>
    <col min="6646" max="6646" width="8.42578125" style="270" customWidth="1"/>
    <col min="6647" max="6647" width="6" style="270" bestFit="1" customWidth="1"/>
    <col min="6648" max="6648" width="8.42578125" style="270" customWidth="1"/>
    <col min="6649" max="6649" width="6" style="270" customWidth="1"/>
    <col min="6650" max="6650" width="8.42578125" style="270" customWidth="1"/>
    <col min="6651" max="6651" width="6" style="270" bestFit="1" customWidth="1"/>
    <col min="6652" max="6652" width="8.42578125" style="270" customWidth="1"/>
    <col min="6653" max="6653" width="6" style="270" customWidth="1"/>
    <col min="6654" max="6654" width="8.42578125" style="270" customWidth="1"/>
    <col min="6655" max="6655" width="6" style="270" bestFit="1" customWidth="1"/>
    <col min="6656" max="6656" width="8.42578125" style="270" customWidth="1"/>
    <col min="6657" max="6657" width="6" style="270" customWidth="1"/>
    <col min="6658" max="6658" width="8.42578125" style="270" customWidth="1"/>
    <col min="6659" max="6659" width="6" style="270" bestFit="1" customWidth="1"/>
    <col min="6660" max="6660" width="8.42578125" style="270" customWidth="1"/>
    <col min="6661" max="6661" width="6" style="270" customWidth="1"/>
    <col min="6662" max="6662" width="8.42578125" style="270" customWidth="1"/>
    <col min="6663" max="6663" width="6" style="270" bestFit="1" customWidth="1"/>
    <col min="6664" max="6664" width="8.42578125" style="270" customWidth="1"/>
    <col min="6665" max="6665" width="6" style="270" customWidth="1"/>
    <col min="6666" max="6666" width="8.42578125" style="270" customWidth="1"/>
    <col min="6667" max="6667" width="6" style="270" bestFit="1" customWidth="1"/>
    <col min="6668" max="6668" width="8.42578125" style="270" customWidth="1"/>
    <col min="6669" max="6669" width="6" style="270" customWidth="1"/>
    <col min="6670" max="6670" width="8.42578125" style="270" customWidth="1"/>
    <col min="6671" max="6671" width="6" style="270" bestFit="1" customWidth="1"/>
    <col min="6672" max="6672" width="8.42578125" style="270" customWidth="1"/>
    <col min="6673" max="6673" width="6" style="270" customWidth="1"/>
    <col min="6674" max="6674" width="8.42578125" style="270" customWidth="1"/>
    <col min="6675" max="6675" width="6" style="270" bestFit="1" customWidth="1"/>
    <col min="6676" max="6676" width="8.42578125" style="270" customWidth="1"/>
    <col min="6677" max="6677" width="6" style="270" customWidth="1"/>
    <col min="6678" max="6678" width="8.42578125" style="270" customWidth="1"/>
    <col min="6679" max="6679" width="6" style="270" bestFit="1" customWidth="1"/>
    <col min="6680" max="6680" width="8.42578125" style="270" customWidth="1"/>
    <col min="6681" max="6681" width="6" style="270" customWidth="1"/>
    <col min="6682" max="6682" width="8.42578125" style="270" customWidth="1"/>
    <col min="6683" max="6683" width="6" style="270" bestFit="1" customWidth="1"/>
    <col min="6684" max="6684" width="8.85546875" style="270"/>
    <col min="6685" max="6686" width="6" style="270" bestFit="1" customWidth="1"/>
    <col min="6687" max="6687" width="2.28515625" style="270" bestFit="1" customWidth="1"/>
    <col min="6688" max="6837" width="8.85546875" style="270"/>
    <col min="6838" max="6838" width="4.85546875" style="270" customWidth="1"/>
    <col min="6839" max="6839" width="33.85546875" style="270" customWidth="1"/>
    <col min="6840" max="6841" width="8.85546875" style="270"/>
    <col min="6842" max="6842" width="11.85546875" style="270" customWidth="1"/>
    <col min="6843" max="6843" width="5.7109375" style="270" customWidth="1"/>
    <col min="6844" max="6844" width="8.42578125" style="270" customWidth="1"/>
    <col min="6845" max="6845" width="6" style="270" customWidth="1"/>
    <col min="6846" max="6846" width="8.42578125" style="270" customWidth="1"/>
    <col min="6847" max="6847" width="6.7109375" style="270" bestFit="1" customWidth="1"/>
    <col min="6848" max="6848" width="8.42578125" style="270" customWidth="1"/>
    <col min="6849" max="6849" width="6" style="270" customWidth="1"/>
    <col min="6850" max="6850" width="8.42578125" style="270" customWidth="1"/>
    <col min="6851" max="6851" width="6" style="270" bestFit="1" customWidth="1"/>
    <col min="6852" max="6852" width="8.42578125" style="270" customWidth="1"/>
    <col min="6853" max="6853" width="6" style="270" customWidth="1"/>
    <col min="6854" max="6854" width="8.42578125" style="270" customWidth="1"/>
    <col min="6855" max="6855" width="6" style="270" bestFit="1" customWidth="1"/>
    <col min="6856" max="6856" width="8.42578125" style="270" customWidth="1"/>
    <col min="6857" max="6857" width="6" style="270" customWidth="1"/>
    <col min="6858" max="6858" width="8.42578125" style="270" customWidth="1"/>
    <col min="6859" max="6859" width="6" style="270" bestFit="1" customWidth="1"/>
    <col min="6860" max="6860" width="8.42578125" style="270" customWidth="1"/>
    <col min="6861" max="6861" width="6" style="270" customWidth="1"/>
    <col min="6862" max="6862" width="8.42578125" style="270" customWidth="1"/>
    <col min="6863" max="6863" width="6" style="270" bestFit="1" customWidth="1"/>
    <col min="6864" max="6864" width="8.42578125" style="270" customWidth="1"/>
    <col min="6865" max="6865" width="6" style="270" customWidth="1"/>
    <col min="6866" max="6866" width="8.42578125" style="270" customWidth="1"/>
    <col min="6867" max="6867" width="6" style="270" bestFit="1" customWidth="1"/>
    <col min="6868" max="6868" width="8.42578125" style="270" customWidth="1"/>
    <col min="6869" max="6869" width="6" style="270" customWidth="1"/>
    <col min="6870" max="6870" width="8.42578125" style="270" customWidth="1"/>
    <col min="6871" max="6871" width="6" style="270" bestFit="1" customWidth="1"/>
    <col min="6872" max="6872" width="8.42578125" style="270" customWidth="1"/>
    <col min="6873" max="6873" width="6" style="270" customWidth="1"/>
    <col min="6874" max="6874" width="8.42578125" style="270" customWidth="1"/>
    <col min="6875" max="6875" width="6" style="270" bestFit="1" customWidth="1"/>
    <col min="6876" max="6876" width="8.42578125" style="270" customWidth="1"/>
    <col min="6877" max="6877" width="6" style="270" customWidth="1"/>
    <col min="6878" max="6878" width="8.42578125" style="270" customWidth="1"/>
    <col min="6879" max="6879" width="6" style="270" bestFit="1" customWidth="1"/>
    <col min="6880" max="6880" width="8.42578125" style="270" customWidth="1"/>
    <col min="6881" max="6881" width="6" style="270" customWidth="1"/>
    <col min="6882" max="6882" width="8.42578125" style="270" customWidth="1"/>
    <col min="6883" max="6883" width="6" style="270" bestFit="1" customWidth="1"/>
    <col min="6884" max="6884" width="8.42578125" style="270" customWidth="1"/>
    <col min="6885" max="6885" width="6" style="270" customWidth="1"/>
    <col min="6886" max="6886" width="8.42578125" style="270" customWidth="1"/>
    <col min="6887" max="6887" width="6" style="270" bestFit="1" customWidth="1"/>
    <col min="6888" max="6888" width="8.42578125" style="270" customWidth="1"/>
    <col min="6889" max="6889" width="6" style="270" customWidth="1"/>
    <col min="6890" max="6890" width="8.42578125" style="270" customWidth="1"/>
    <col min="6891" max="6891" width="6" style="270" bestFit="1" customWidth="1"/>
    <col min="6892" max="6892" width="8.42578125" style="270" customWidth="1"/>
    <col min="6893" max="6893" width="6" style="270" customWidth="1"/>
    <col min="6894" max="6894" width="8.42578125" style="270" customWidth="1"/>
    <col min="6895" max="6895" width="6" style="270" bestFit="1" customWidth="1"/>
    <col min="6896" max="6896" width="8.42578125" style="270" customWidth="1"/>
    <col min="6897" max="6897" width="6" style="270" customWidth="1"/>
    <col min="6898" max="6898" width="8.42578125" style="270" customWidth="1"/>
    <col min="6899" max="6899" width="6" style="270" bestFit="1" customWidth="1"/>
    <col min="6900" max="6900" width="8.42578125" style="270" customWidth="1"/>
    <col min="6901" max="6901" width="6" style="270" customWidth="1"/>
    <col min="6902" max="6902" width="8.42578125" style="270" customWidth="1"/>
    <col min="6903" max="6903" width="6" style="270" bestFit="1" customWidth="1"/>
    <col min="6904" max="6904" width="8.42578125" style="270" customWidth="1"/>
    <col min="6905" max="6905" width="6" style="270" customWidth="1"/>
    <col min="6906" max="6906" width="8.42578125" style="270" customWidth="1"/>
    <col min="6907" max="6907" width="6" style="270" bestFit="1" customWidth="1"/>
    <col min="6908" max="6908" width="8.42578125" style="270" customWidth="1"/>
    <col min="6909" max="6909" width="6" style="270" customWidth="1"/>
    <col min="6910" max="6910" width="8.42578125" style="270" customWidth="1"/>
    <col min="6911" max="6911" width="6" style="270" bestFit="1" customWidth="1"/>
    <col min="6912" max="6912" width="8.42578125" style="270" customWidth="1"/>
    <col min="6913" max="6913" width="6" style="270" customWidth="1"/>
    <col min="6914" max="6914" width="8.42578125" style="270" customWidth="1"/>
    <col min="6915" max="6915" width="6" style="270" bestFit="1" customWidth="1"/>
    <col min="6916" max="6916" width="8.42578125" style="270" customWidth="1"/>
    <col min="6917" max="6917" width="6" style="270" customWidth="1"/>
    <col min="6918" max="6918" width="8.42578125" style="270" customWidth="1"/>
    <col min="6919" max="6919" width="6" style="270" bestFit="1" customWidth="1"/>
    <col min="6920" max="6920" width="8.42578125" style="270" customWidth="1"/>
    <col min="6921" max="6921" width="6" style="270" customWidth="1"/>
    <col min="6922" max="6922" width="8.42578125" style="270" customWidth="1"/>
    <col min="6923" max="6923" width="6" style="270" bestFit="1" customWidth="1"/>
    <col min="6924" max="6924" width="8.42578125" style="270" customWidth="1"/>
    <col min="6925" max="6925" width="6" style="270" customWidth="1"/>
    <col min="6926" max="6926" width="8.42578125" style="270" customWidth="1"/>
    <col min="6927" max="6927" width="6" style="270" bestFit="1" customWidth="1"/>
    <col min="6928" max="6928" width="8.42578125" style="270" customWidth="1"/>
    <col min="6929" max="6929" width="6" style="270" customWidth="1"/>
    <col min="6930" max="6930" width="8.42578125" style="270" customWidth="1"/>
    <col min="6931" max="6931" width="6" style="270" bestFit="1" customWidth="1"/>
    <col min="6932" max="6932" width="8.42578125" style="270" customWidth="1"/>
    <col min="6933" max="6933" width="6" style="270" customWidth="1"/>
    <col min="6934" max="6934" width="8.42578125" style="270" customWidth="1"/>
    <col min="6935" max="6935" width="6" style="270" bestFit="1" customWidth="1"/>
    <col min="6936" max="6936" width="8.42578125" style="270" customWidth="1"/>
    <col min="6937" max="6937" width="6" style="270" customWidth="1"/>
    <col min="6938" max="6938" width="8.42578125" style="270" customWidth="1"/>
    <col min="6939" max="6939" width="6" style="270" bestFit="1" customWidth="1"/>
    <col min="6940" max="6940" width="8.85546875" style="270"/>
    <col min="6941" max="6942" width="6" style="270" bestFit="1" customWidth="1"/>
    <col min="6943" max="6943" width="2.28515625" style="270" bestFit="1" customWidth="1"/>
    <col min="6944" max="7093" width="8.85546875" style="270"/>
    <col min="7094" max="7094" width="4.85546875" style="270" customWidth="1"/>
    <col min="7095" max="7095" width="33.85546875" style="270" customWidth="1"/>
    <col min="7096" max="7097" width="8.85546875" style="270"/>
    <col min="7098" max="7098" width="11.85546875" style="270" customWidth="1"/>
    <col min="7099" max="7099" width="5.7109375" style="270" customWidth="1"/>
    <col min="7100" max="7100" width="8.42578125" style="270" customWidth="1"/>
    <col min="7101" max="7101" width="6" style="270" customWidth="1"/>
    <col min="7102" max="7102" width="8.42578125" style="270" customWidth="1"/>
    <col min="7103" max="7103" width="6.7109375" style="270" bestFit="1" customWidth="1"/>
    <col min="7104" max="7104" width="8.42578125" style="270" customWidth="1"/>
    <col min="7105" max="7105" width="6" style="270" customWidth="1"/>
    <col min="7106" max="7106" width="8.42578125" style="270" customWidth="1"/>
    <col min="7107" max="7107" width="6" style="270" bestFit="1" customWidth="1"/>
    <col min="7108" max="7108" width="8.42578125" style="270" customWidth="1"/>
    <col min="7109" max="7109" width="6" style="270" customWidth="1"/>
    <col min="7110" max="7110" width="8.42578125" style="270" customWidth="1"/>
    <col min="7111" max="7111" width="6" style="270" bestFit="1" customWidth="1"/>
    <col min="7112" max="7112" width="8.42578125" style="270" customWidth="1"/>
    <col min="7113" max="7113" width="6" style="270" customWidth="1"/>
    <col min="7114" max="7114" width="8.42578125" style="270" customWidth="1"/>
    <col min="7115" max="7115" width="6" style="270" bestFit="1" customWidth="1"/>
    <col min="7116" max="7116" width="8.42578125" style="270" customWidth="1"/>
    <col min="7117" max="7117" width="6" style="270" customWidth="1"/>
    <col min="7118" max="7118" width="8.42578125" style="270" customWidth="1"/>
    <col min="7119" max="7119" width="6" style="270" bestFit="1" customWidth="1"/>
    <col min="7120" max="7120" width="8.42578125" style="270" customWidth="1"/>
    <col min="7121" max="7121" width="6" style="270" customWidth="1"/>
    <col min="7122" max="7122" width="8.42578125" style="270" customWidth="1"/>
    <col min="7123" max="7123" width="6" style="270" bestFit="1" customWidth="1"/>
    <col min="7124" max="7124" width="8.42578125" style="270" customWidth="1"/>
    <col min="7125" max="7125" width="6" style="270" customWidth="1"/>
    <col min="7126" max="7126" width="8.42578125" style="270" customWidth="1"/>
    <col min="7127" max="7127" width="6" style="270" bestFit="1" customWidth="1"/>
    <col min="7128" max="7128" width="8.42578125" style="270" customWidth="1"/>
    <col min="7129" max="7129" width="6" style="270" customWidth="1"/>
    <col min="7130" max="7130" width="8.42578125" style="270" customWidth="1"/>
    <col min="7131" max="7131" width="6" style="270" bestFit="1" customWidth="1"/>
    <col min="7132" max="7132" width="8.42578125" style="270" customWidth="1"/>
    <col min="7133" max="7133" width="6" style="270" customWidth="1"/>
    <col min="7134" max="7134" width="8.42578125" style="270" customWidth="1"/>
    <col min="7135" max="7135" width="6" style="270" bestFit="1" customWidth="1"/>
    <col min="7136" max="7136" width="8.42578125" style="270" customWidth="1"/>
    <col min="7137" max="7137" width="6" style="270" customWidth="1"/>
    <col min="7138" max="7138" width="8.42578125" style="270" customWidth="1"/>
    <col min="7139" max="7139" width="6" style="270" bestFit="1" customWidth="1"/>
    <col min="7140" max="7140" width="8.42578125" style="270" customWidth="1"/>
    <col min="7141" max="7141" width="6" style="270" customWidth="1"/>
    <col min="7142" max="7142" width="8.42578125" style="270" customWidth="1"/>
    <col min="7143" max="7143" width="6" style="270" bestFit="1" customWidth="1"/>
    <col min="7144" max="7144" width="8.42578125" style="270" customWidth="1"/>
    <col min="7145" max="7145" width="6" style="270" customWidth="1"/>
    <col min="7146" max="7146" width="8.42578125" style="270" customWidth="1"/>
    <col min="7147" max="7147" width="6" style="270" bestFit="1" customWidth="1"/>
    <col min="7148" max="7148" width="8.42578125" style="270" customWidth="1"/>
    <col min="7149" max="7149" width="6" style="270" customWidth="1"/>
    <col min="7150" max="7150" width="8.42578125" style="270" customWidth="1"/>
    <col min="7151" max="7151" width="6" style="270" bestFit="1" customWidth="1"/>
    <col min="7152" max="7152" width="8.42578125" style="270" customWidth="1"/>
    <col min="7153" max="7153" width="6" style="270" customWidth="1"/>
    <col min="7154" max="7154" width="8.42578125" style="270" customWidth="1"/>
    <col min="7155" max="7155" width="6" style="270" bestFit="1" customWidth="1"/>
    <col min="7156" max="7156" width="8.42578125" style="270" customWidth="1"/>
    <col min="7157" max="7157" width="6" style="270" customWidth="1"/>
    <col min="7158" max="7158" width="8.42578125" style="270" customWidth="1"/>
    <col min="7159" max="7159" width="6" style="270" bestFit="1" customWidth="1"/>
    <col min="7160" max="7160" width="8.42578125" style="270" customWidth="1"/>
    <col min="7161" max="7161" width="6" style="270" customWidth="1"/>
    <col min="7162" max="7162" width="8.42578125" style="270" customWidth="1"/>
    <col min="7163" max="7163" width="6" style="270" bestFit="1" customWidth="1"/>
    <col min="7164" max="7164" width="8.42578125" style="270" customWidth="1"/>
    <col min="7165" max="7165" width="6" style="270" customWidth="1"/>
    <col min="7166" max="7166" width="8.42578125" style="270" customWidth="1"/>
    <col min="7167" max="7167" width="6" style="270" bestFit="1" customWidth="1"/>
    <col min="7168" max="7168" width="8.42578125" style="270" customWidth="1"/>
    <col min="7169" max="7169" width="6" style="270" customWidth="1"/>
    <col min="7170" max="7170" width="8.42578125" style="270" customWidth="1"/>
    <col min="7171" max="7171" width="6" style="270" bestFit="1" customWidth="1"/>
    <col min="7172" max="7172" width="8.42578125" style="270" customWidth="1"/>
    <col min="7173" max="7173" width="6" style="270" customWidth="1"/>
    <col min="7174" max="7174" width="8.42578125" style="270" customWidth="1"/>
    <col min="7175" max="7175" width="6" style="270" bestFit="1" customWidth="1"/>
    <col min="7176" max="7176" width="8.42578125" style="270" customWidth="1"/>
    <col min="7177" max="7177" width="6" style="270" customWidth="1"/>
    <col min="7178" max="7178" width="8.42578125" style="270" customWidth="1"/>
    <col min="7179" max="7179" width="6" style="270" bestFit="1" customWidth="1"/>
    <col min="7180" max="7180" width="8.42578125" style="270" customWidth="1"/>
    <col min="7181" max="7181" width="6" style="270" customWidth="1"/>
    <col min="7182" max="7182" width="8.42578125" style="270" customWidth="1"/>
    <col min="7183" max="7183" width="6" style="270" bestFit="1" customWidth="1"/>
    <col min="7184" max="7184" width="8.42578125" style="270" customWidth="1"/>
    <col min="7185" max="7185" width="6" style="270" customWidth="1"/>
    <col min="7186" max="7186" width="8.42578125" style="270" customWidth="1"/>
    <col min="7187" max="7187" width="6" style="270" bestFit="1" customWidth="1"/>
    <col min="7188" max="7188" width="8.42578125" style="270" customWidth="1"/>
    <col min="7189" max="7189" width="6" style="270" customWidth="1"/>
    <col min="7190" max="7190" width="8.42578125" style="270" customWidth="1"/>
    <col min="7191" max="7191" width="6" style="270" bestFit="1" customWidth="1"/>
    <col min="7192" max="7192" width="8.42578125" style="270" customWidth="1"/>
    <col min="7193" max="7193" width="6" style="270" customWidth="1"/>
    <col min="7194" max="7194" width="8.42578125" style="270" customWidth="1"/>
    <col min="7195" max="7195" width="6" style="270" bestFit="1" customWidth="1"/>
    <col min="7196" max="7196" width="8.85546875" style="270"/>
    <col min="7197" max="7198" width="6" style="270" bestFit="1" customWidth="1"/>
    <col min="7199" max="7199" width="2.28515625" style="270" bestFit="1" customWidth="1"/>
    <col min="7200" max="7349" width="8.85546875" style="270"/>
    <col min="7350" max="7350" width="4.85546875" style="270" customWidth="1"/>
    <col min="7351" max="7351" width="33.85546875" style="270" customWidth="1"/>
    <col min="7352" max="7353" width="8.85546875" style="270"/>
    <col min="7354" max="7354" width="11.85546875" style="270" customWidth="1"/>
    <col min="7355" max="7355" width="5.7109375" style="270" customWidth="1"/>
    <col min="7356" max="7356" width="8.42578125" style="270" customWidth="1"/>
    <col min="7357" max="7357" width="6" style="270" customWidth="1"/>
    <col min="7358" max="7358" width="8.42578125" style="270" customWidth="1"/>
    <col min="7359" max="7359" width="6.7109375" style="270" bestFit="1" customWidth="1"/>
    <col min="7360" max="7360" width="8.42578125" style="270" customWidth="1"/>
    <col min="7361" max="7361" width="6" style="270" customWidth="1"/>
    <col min="7362" max="7362" width="8.42578125" style="270" customWidth="1"/>
    <col min="7363" max="7363" width="6" style="270" bestFit="1" customWidth="1"/>
    <col min="7364" max="7364" width="8.42578125" style="270" customWidth="1"/>
    <col min="7365" max="7365" width="6" style="270" customWidth="1"/>
    <col min="7366" max="7366" width="8.42578125" style="270" customWidth="1"/>
    <col min="7367" max="7367" width="6" style="270" bestFit="1" customWidth="1"/>
    <col min="7368" max="7368" width="8.42578125" style="270" customWidth="1"/>
    <col min="7369" max="7369" width="6" style="270" customWidth="1"/>
    <col min="7370" max="7370" width="8.42578125" style="270" customWidth="1"/>
    <col min="7371" max="7371" width="6" style="270" bestFit="1" customWidth="1"/>
    <col min="7372" max="7372" width="8.42578125" style="270" customWidth="1"/>
    <col min="7373" max="7373" width="6" style="270" customWidth="1"/>
    <col min="7374" max="7374" width="8.42578125" style="270" customWidth="1"/>
    <col min="7375" max="7375" width="6" style="270" bestFit="1" customWidth="1"/>
    <col min="7376" max="7376" width="8.42578125" style="270" customWidth="1"/>
    <col min="7377" max="7377" width="6" style="270" customWidth="1"/>
    <col min="7378" max="7378" width="8.42578125" style="270" customWidth="1"/>
    <col min="7379" max="7379" width="6" style="270" bestFit="1" customWidth="1"/>
    <col min="7380" max="7380" width="8.42578125" style="270" customWidth="1"/>
    <col min="7381" max="7381" width="6" style="270" customWidth="1"/>
    <col min="7382" max="7382" width="8.42578125" style="270" customWidth="1"/>
    <col min="7383" max="7383" width="6" style="270" bestFit="1" customWidth="1"/>
    <col min="7384" max="7384" width="8.42578125" style="270" customWidth="1"/>
    <col min="7385" max="7385" width="6" style="270" customWidth="1"/>
    <col min="7386" max="7386" width="8.42578125" style="270" customWidth="1"/>
    <col min="7387" max="7387" width="6" style="270" bestFit="1" customWidth="1"/>
    <col min="7388" max="7388" width="8.42578125" style="270" customWidth="1"/>
    <col min="7389" max="7389" width="6" style="270" customWidth="1"/>
    <col min="7390" max="7390" width="8.42578125" style="270" customWidth="1"/>
    <col min="7391" max="7391" width="6" style="270" bestFit="1" customWidth="1"/>
    <col min="7392" max="7392" width="8.42578125" style="270" customWidth="1"/>
    <col min="7393" max="7393" width="6" style="270" customWidth="1"/>
    <col min="7394" max="7394" width="8.42578125" style="270" customWidth="1"/>
    <col min="7395" max="7395" width="6" style="270" bestFit="1" customWidth="1"/>
    <col min="7396" max="7396" width="8.42578125" style="270" customWidth="1"/>
    <col min="7397" max="7397" width="6" style="270" customWidth="1"/>
    <col min="7398" max="7398" width="8.42578125" style="270" customWidth="1"/>
    <col min="7399" max="7399" width="6" style="270" bestFit="1" customWidth="1"/>
    <col min="7400" max="7400" width="8.42578125" style="270" customWidth="1"/>
    <col min="7401" max="7401" width="6" style="270" customWidth="1"/>
    <col min="7402" max="7402" width="8.42578125" style="270" customWidth="1"/>
    <col min="7403" max="7403" width="6" style="270" bestFit="1" customWidth="1"/>
    <col min="7404" max="7404" width="8.42578125" style="270" customWidth="1"/>
    <col min="7405" max="7405" width="6" style="270" customWidth="1"/>
    <col min="7406" max="7406" width="8.42578125" style="270" customWidth="1"/>
    <col min="7407" max="7407" width="6" style="270" bestFit="1" customWidth="1"/>
    <col min="7408" max="7408" width="8.42578125" style="270" customWidth="1"/>
    <col min="7409" max="7409" width="6" style="270" customWidth="1"/>
    <col min="7410" max="7410" width="8.42578125" style="270" customWidth="1"/>
    <col min="7411" max="7411" width="6" style="270" bestFit="1" customWidth="1"/>
    <col min="7412" max="7412" width="8.42578125" style="270" customWidth="1"/>
    <col min="7413" max="7413" width="6" style="270" customWidth="1"/>
    <col min="7414" max="7414" width="8.42578125" style="270" customWidth="1"/>
    <col min="7415" max="7415" width="6" style="270" bestFit="1" customWidth="1"/>
    <col min="7416" max="7416" width="8.42578125" style="270" customWidth="1"/>
    <col min="7417" max="7417" width="6" style="270" customWidth="1"/>
    <col min="7418" max="7418" width="8.42578125" style="270" customWidth="1"/>
    <col min="7419" max="7419" width="6" style="270" bestFit="1" customWidth="1"/>
    <col min="7420" max="7420" width="8.42578125" style="270" customWidth="1"/>
    <col min="7421" max="7421" width="6" style="270" customWidth="1"/>
    <col min="7422" max="7422" width="8.42578125" style="270" customWidth="1"/>
    <col min="7423" max="7423" width="6" style="270" bestFit="1" customWidth="1"/>
    <col min="7424" max="7424" width="8.42578125" style="270" customWidth="1"/>
    <col min="7425" max="7425" width="6" style="270" customWidth="1"/>
    <col min="7426" max="7426" width="8.42578125" style="270" customWidth="1"/>
    <col min="7427" max="7427" width="6" style="270" bestFit="1" customWidth="1"/>
    <col min="7428" max="7428" width="8.42578125" style="270" customWidth="1"/>
    <col min="7429" max="7429" width="6" style="270" customWidth="1"/>
    <col min="7430" max="7430" width="8.42578125" style="270" customWidth="1"/>
    <col min="7431" max="7431" width="6" style="270" bestFit="1" customWidth="1"/>
    <col min="7432" max="7432" width="8.42578125" style="270" customWidth="1"/>
    <col min="7433" max="7433" width="6" style="270" customWidth="1"/>
    <col min="7434" max="7434" width="8.42578125" style="270" customWidth="1"/>
    <col min="7435" max="7435" width="6" style="270" bestFit="1" customWidth="1"/>
    <col min="7436" max="7436" width="8.42578125" style="270" customWidth="1"/>
    <col min="7437" max="7437" width="6" style="270" customWidth="1"/>
    <col min="7438" max="7438" width="8.42578125" style="270" customWidth="1"/>
    <col min="7439" max="7439" width="6" style="270" bestFit="1" customWidth="1"/>
    <col min="7440" max="7440" width="8.42578125" style="270" customWidth="1"/>
    <col min="7441" max="7441" width="6" style="270" customWidth="1"/>
    <col min="7442" max="7442" width="8.42578125" style="270" customWidth="1"/>
    <col min="7443" max="7443" width="6" style="270" bestFit="1" customWidth="1"/>
    <col min="7444" max="7444" width="8.42578125" style="270" customWidth="1"/>
    <col min="7445" max="7445" width="6" style="270" customWidth="1"/>
    <col min="7446" max="7446" width="8.42578125" style="270" customWidth="1"/>
    <col min="7447" max="7447" width="6" style="270" bestFit="1" customWidth="1"/>
    <col min="7448" max="7448" width="8.42578125" style="270" customWidth="1"/>
    <col min="7449" max="7449" width="6" style="270" customWidth="1"/>
    <col min="7450" max="7450" width="8.42578125" style="270" customWidth="1"/>
    <col min="7451" max="7451" width="6" style="270" bestFit="1" customWidth="1"/>
    <col min="7452" max="7452" width="8.85546875" style="270"/>
    <col min="7453" max="7454" width="6" style="270" bestFit="1" customWidth="1"/>
    <col min="7455" max="7455" width="2.28515625" style="270" bestFit="1" customWidth="1"/>
    <col min="7456" max="7605" width="8.85546875" style="270"/>
    <col min="7606" max="7606" width="4.85546875" style="270" customWidth="1"/>
    <col min="7607" max="7607" width="33.85546875" style="270" customWidth="1"/>
    <col min="7608" max="7609" width="8.85546875" style="270"/>
    <col min="7610" max="7610" width="11.85546875" style="270" customWidth="1"/>
    <col min="7611" max="7611" width="5.7109375" style="270" customWidth="1"/>
    <col min="7612" max="7612" width="8.42578125" style="270" customWidth="1"/>
    <col min="7613" max="7613" width="6" style="270" customWidth="1"/>
    <col min="7614" max="7614" width="8.42578125" style="270" customWidth="1"/>
    <col min="7615" max="7615" width="6.7109375" style="270" bestFit="1" customWidth="1"/>
    <col min="7616" max="7616" width="8.42578125" style="270" customWidth="1"/>
    <col min="7617" max="7617" width="6" style="270" customWidth="1"/>
    <col min="7618" max="7618" width="8.42578125" style="270" customWidth="1"/>
    <col min="7619" max="7619" width="6" style="270" bestFit="1" customWidth="1"/>
    <col min="7620" max="7620" width="8.42578125" style="270" customWidth="1"/>
    <col min="7621" max="7621" width="6" style="270" customWidth="1"/>
    <col min="7622" max="7622" width="8.42578125" style="270" customWidth="1"/>
    <col min="7623" max="7623" width="6" style="270" bestFit="1" customWidth="1"/>
    <col min="7624" max="7624" width="8.42578125" style="270" customWidth="1"/>
    <col min="7625" max="7625" width="6" style="270" customWidth="1"/>
    <col min="7626" max="7626" width="8.42578125" style="270" customWidth="1"/>
    <col min="7627" max="7627" width="6" style="270" bestFit="1" customWidth="1"/>
    <col min="7628" max="7628" width="8.42578125" style="270" customWidth="1"/>
    <col min="7629" max="7629" width="6" style="270" customWidth="1"/>
    <col min="7630" max="7630" width="8.42578125" style="270" customWidth="1"/>
    <col min="7631" max="7631" width="6" style="270" bestFit="1" customWidth="1"/>
    <col min="7632" max="7632" width="8.42578125" style="270" customWidth="1"/>
    <col min="7633" max="7633" width="6" style="270" customWidth="1"/>
    <col min="7634" max="7634" width="8.42578125" style="270" customWidth="1"/>
    <col min="7635" max="7635" width="6" style="270" bestFit="1" customWidth="1"/>
    <col min="7636" max="7636" width="8.42578125" style="270" customWidth="1"/>
    <col min="7637" max="7637" width="6" style="270" customWidth="1"/>
    <col min="7638" max="7638" width="8.42578125" style="270" customWidth="1"/>
    <col min="7639" max="7639" width="6" style="270" bestFit="1" customWidth="1"/>
    <col min="7640" max="7640" width="8.42578125" style="270" customWidth="1"/>
    <col min="7641" max="7641" width="6" style="270" customWidth="1"/>
    <col min="7642" max="7642" width="8.42578125" style="270" customWidth="1"/>
    <col min="7643" max="7643" width="6" style="270" bestFit="1" customWidth="1"/>
    <col min="7644" max="7644" width="8.42578125" style="270" customWidth="1"/>
    <col min="7645" max="7645" width="6" style="270" customWidth="1"/>
    <col min="7646" max="7646" width="8.42578125" style="270" customWidth="1"/>
    <col min="7647" max="7647" width="6" style="270" bestFit="1" customWidth="1"/>
    <col min="7648" max="7648" width="8.42578125" style="270" customWidth="1"/>
    <col min="7649" max="7649" width="6" style="270" customWidth="1"/>
    <col min="7650" max="7650" width="8.42578125" style="270" customWidth="1"/>
    <col min="7651" max="7651" width="6" style="270" bestFit="1" customWidth="1"/>
    <col min="7652" max="7652" width="8.42578125" style="270" customWidth="1"/>
    <col min="7653" max="7653" width="6" style="270" customWidth="1"/>
    <col min="7654" max="7654" width="8.42578125" style="270" customWidth="1"/>
    <col min="7655" max="7655" width="6" style="270" bestFit="1" customWidth="1"/>
    <col min="7656" max="7656" width="8.42578125" style="270" customWidth="1"/>
    <col min="7657" max="7657" width="6" style="270" customWidth="1"/>
    <col min="7658" max="7658" width="8.42578125" style="270" customWidth="1"/>
    <col min="7659" max="7659" width="6" style="270" bestFit="1" customWidth="1"/>
    <col min="7660" max="7660" width="8.42578125" style="270" customWidth="1"/>
    <col min="7661" max="7661" width="6" style="270" customWidth="1"/>
    <col min="7662" max="7662" width="8.42578125" style="270" customWidth="1"/>
    <col min="7663" max="7663" width="6" style="270" bestFit="1" customWidth="1"/>
    <col min="7664" max="7664" width="8.42578125" style="270" customWidth="1"/>
    <col min="7665" max="7665" width="6" style="270" customWidth="1"/>
    <col min="7666" max="7666" width="8.42578125" style="270" customWidth="1"/>
    <col min="7667" max="7667" width="6" style="270" bestFit="1" customWidth="1"/>
    <col min="7668" max="7668" width="8.42578125" style="270" customWidth="1"/>
    <col min="7669" max="7669" width="6" style="270" customWidth="1"/>
    <col min="7670" max="7670" width="8.42578125" style="270" customWidth="1"/>
    <col min="7671" max="7671" width="6" style="270" bestFit="1" customWidth="1"/>
    <col min="7672" max="7672" width="8.42578125" style="270" customWidth="1"/>
    <col min="7673" max="7673" width="6" style="270" customWidth="1"/>
    <col min="7674" max="7674" width="8.42578125" style="270" customWidth="1"/>
    <col min="7675" max="7675" width="6" style="270" bestFit="1" customWidth="1"/>
    <col min="7676" max="7676" width="8.42578125" style="270" customWidth="1"/>
    <col min="7677" max="7677" width="6" style="270" customWidth="1"/>
    <col min="7678" max="7678" width="8.42578125" style="270" customWidth="1"/>
    <col min="7679" max="7679" width="6" style="270" bestFit="1" customWidth="1"/>
    <col min="7680" max="7680" width="8.42578125" style="270" customWidth="1"/>
    <col min="7681" max="7681" width="6" style="270" customWidth="1"/>
    <col min="7682" max="7682" width="8.42578125" style="270" customWidth="1"/>
    <col min="7683" max="7683" width="6" style="270" bestFit="1" customWidth="1"/>
    <col min="7684" max="7684" width="8.42578125" style="270" customWidth="1"/>
    <col min="7685" max="7685" width="6" style="270" customWidth="1"/>
    <col min="7686" max="7686" width="8.42578125" style="270" customWidth="1"/>
    <col min="7687" max="7687" width="6" style="270" bestFit="1" customWidth="1"/>
    <col min="7688" max="7688" width="8.42578125" style="270" customWidth="1"/>
    <col min="7689" max="7689" width="6" style="270" customWidth="1"/>
    <col min="7690" max="7690" width="8.42578125" style="270" customWidth="1"/>
    <col min="7691" max="7691" width="6" style="270" bestFit="1" customWidth="1"/>
    <col min="7692" max="7692" width="8.42578125" style="270" customWidth="1"/>
    <col min="7693" max="7693" width="6" style="270" customWidth="1"/>
    <col min="7694" max="7694" width="8.42578125" style="270" customWidth="1"/>
    <col min="7695" max="7695" width="6" style="270" bestFit="1" customWidth="1"/>
    <col min="7696" max="7696" width="8.42578125" style="270" customWidth="1"/>
    <col min="7697" max="7697" width="6" style="270" customWidth="1"/>
    <col min="7698" max="7698" width="8.42578125" style="270" customWidth="1"/>
    <col min="7699" max="7699" width="6" style="270" bestFit="1" customWidth="1"/>
    <col min="7700" max="7700" width="8.42578125" style="270" customWidth="1"/>
    <col min="7701" max="7701" width="6" style="270" customWidth="1"/>
    <col min="7702" max="7702" width="8.42578125" style="270" customWidth="1"/>
    <col min="7703" max="7703" width="6" style="270" bestFit="1" customWidth="1"/>
    <col min="7704" max="7704" width="8.42578125" style="270" customWidth="1"/>
    <col min="7705" max="7705" width="6" style="270" customWidth="1"/>
    <col min="7706" max="7706" width="8.42578125" style="270" customWidth="1"/>
    <col min="7707" max="7707" width="6" style="270" bestFit="1" customWidth="1"/>
    <col min="7708" max="7708" width="8.85546875" style="270"/>
    <col min="7709" max="7710" width="6" style="270" bestFit="1" customWidth="1"/>
    <col min="7711" max="7711" width="2.28515625" style="270" bestFit="1" customWidth="1"/>
    <col min="7712" max="7861" width="8.85546875" style="270"/>
    <col min="7862" max="7862" width="4.85546875" style="270" customWidth="1"/>
    <col min="7863" max="7863" width="33.85546875" style="270" customWidth="1"/>
    <col min="7864" max="7865" width="8.85546875" style="270"/>
    <col min="7866" max="7866" width="11.85546875" style="270" customWidth="1"/>
    <col min="7867" max="7867" width="5.7109375" style="270" customWidth="1"/>
    <col min="7868" max="7868" width="8.42578125" style="270" customWidth="1"/>
    <col min="7869" max="7869" width="6" style="270" customWidth="1"/>
    <col min="7870" max="7870" width="8.42578125" style="270" customWidth="1"/>
    <col min="7871" max="7871" width="6.7109375" style="270" bestFit="1" customWidth="1"/>
    <col min="7872" max="7872" width="8.42578125" style="270" customWidth="1"/>
    <col min="7873" max="7873" width="6" style="270" customWidth="1"/>
    <col min="7874" max="7874" width="8.42578125" style="270" customWidth="1"/>
    <col min="7875" max="7875" width="6" style="270" bestFit="1" customWidth="1"/>
    <col min="7876" max="7876" width="8.42578125" style="270" customWidth="1"/>
    <col min="7877" max="7877" width="6" style="270" customWidth="1"/>
    <col min="7878" max="7878" width="8.42578125" style="270" customWidth="1"/>
    <col min="7879" max="7879" width="6" style="270" bestFit="1" customWidth="1"/>
    <col min="7880" max="7880" width="8.42578125" style="270" customWidth="1"/>
    <col min="7881" max="7881" width="6" style="270" customWidth="1"/>
    <col min="7882" max="7882" width="8.42578125" style="270" customWidth="1"/>
    <col min="7883" max="7883" width="6" style="270" bestFit="1" customWidth="1"/>
    <col min="7884" max="7884" width="8.42578125" style="270" customWidth="1"/>
    <col min="7885" max="7885" width="6" style="270" customWidth="1"/>
    <col min="7886" max="7886" width="8.42578125" style="270" customWidth="1"/>
    <col min="7887" max="7887" width="6" style="270" bestFit="1" customWidth="1"/>
    <col min="7888" max="7888" width="8.42578125" style="270" customWidth="1"/>
    <col min="7889" max="7889" width="6" style="270" customWidth="1"/>
    <col min="7890" max="7890" width="8.42578125" style="270" customWidth="1"/>
    <col min="7891" max="7891" width="6" style="270" bestFit="1" customWidth="1"/>
    <col min="7892" max="7892" width="8.42578125" style="270" customWidth="1"/>
    <col min="7893" max="7893" width="6" style="270" customWidth="1"/>
    <col min="7894" max="7894" width="8.42578125" style="270" customWidth="1"/>
    <col min="7895" max="7895" width="6" style="270" bestFit="1" customWidth="1"/>
    <col min="7896" max="7896" width="8.42578125" style="270" customWidth="1"/>
    <col min="7897" max="7897" width="6" style="270" customWidth="1"/>
    <col min="7898" max="7898" width="8.42578125" style="270" customWidth="1"/>
    <col min="7899" max="7899" width="6" style="270" bestFit="1" customWidth="1"/>
    <col min="7900" max="7900" width="8.42578125" style="270" customWidth="1"/>
    <col min="7901" max="7901" width="6" style="270" customWidth="1"/>
    <col min="7902" max="7902" width="8.42578125" style="270" customWidth="1"/>
    <col min="7903" max="7903" width="6" style="270" bestFit="1" customWidth="1"/>
    <col min="7904" max="7904" width="8.42578125" style="270" customWidth="1"/>
    <col min="7905" max="7905" width="6" style="270" customWidth="1"/>
    <col min="7906" max="7906" width="8.42578125" style="270" customWidth="1"/>
    <col min="7907" max="7907" width="6" style="270" bestFit="1" customWidth="1"/>
    <col min="7908" max="7908" width="8.42578125" style="270" customWidth="1"/>
    <col min="7909" max="7909" width="6" style="270" customWidth="1"/>
    <col min="7910" max="7910" width="8.42578125" style="270" customWidth="1"/>
    <col min="7911" max="7911" width="6" style="270" bestFit="1" customWidth="1"/>
    <col min="7912" max="7912" width="8.42578125" style="270" customWidth="1"/>
    <col min="7913" max="7913" width="6" style="270" customWidth="1"/>
    <col min="7914" max="7914" width="8.42578125" style="270" customWidth="1"/>
    <col min="7915" max="7915" width="6" style="270" bestFit="1" customWidth="1"/>
    <col min="7916" max="7916" width="8.42578125" style="270" customWidth="1"/>
    <col min="7917" max="7917" width="6" style="270" customWidth="1"/>
    <col min="7918" max="7918" width="8.42578125" style="270" customWidth="1"/>
    <col min="7919" max="7919" width="6" style="270" bestFit="1" customWidth="1"/>
    <col min="7920" max="7920" width="8.42578125" style="270" customWidth="1"/>
    <col min="7921" max="7921" width="6" style="270" customWidth="1"/>
    <col min="7922" max="7922" width="8.42578125" style="270" customWidth="1"/>
    <col min="7923" max="7923" width="6" style="270" bestFit="1" customWidth="1"/>
    <col min="7924" max="7924" width="8.42578125" style="270" customWidth="1"/>
    <col min="7925" max="7925" width="6" style="270" customWidth="1"/>
    <col min="7926" max="7926" width="8.42578125" style="270" customWidth="1"/>
    <col min="7927" max="7927" width="6" style="270" bestFit="1" customWidth="1"/>
    <col min="7928" max="7928" width="8.42578125" style="270" customWidth="1"/>
    <col min="7929" max="7929" width="6" style="270" customWidth="1"/>
    <col min="7930" max="7930" width="8.42578125" style="270" customWidth="1"/>
    <col min="7931" max="7931" width="6" style="270" bestFit="1" customWidth="1"/>
    <col min="7932" max="7932" width="8.42578125" style="270" customWidth="1"/>
    <col min="7933" max="7933" width="6" style="270" customWidth="1"/>
    <col min="7934" max="7934" width="8.42578125" style="270" customWidth="1"/>
    <col min="7935" max="7935" width="6" style="270" bestFit="1" customWidth="1"/>
    <col min="7936" max="7936" width="8.42578125" style="270" customWidth="1"/>
    <col min="7937" max="7937" width="6" style="270" customWidth="1"/>
    <col min="7938" max="7938" width="8.42578125" style="270" customWidth="1"/>
    <col min="7939" max="7939" width="6" style="270" bestFit="1" customWidth="1"/>
    <col min="7940" max="7940" width="8.42578125" style="270" customWidth="1"/>
    <col min="7941" max="7941" width="6" style="270" customWidth="1"/>
    <col min="7942" max="7942" width="8.42578125" style="270" customWidth="1"/>
    <col min="7943" max="7943" width="6" style="270" bestFit="1" customWidth="1"/>
    <col min="7944" max="7944" width="8.42578125" style="270" customWidth="1"/>
    <col min="7945" max="7945" width="6" style="270" customWidth="1"/>
    <col min="7946" max="7946" width="8.42578125" style="270" customWidth="1"/>
    <col min="7947" max="7947" width="6" style="270" bestFit="1" customWidth="1"/>
    <col min="7948" max="7948" width="8.42578125" style="270" customWidth="1"/>
    <col min="7949" max="7949" width="6" style="270" customWidth="1"/>
    <col min="7950" max="7950" width="8.42578125" style="270" customWidth="1"/>
    <col min="7951" max="7951" width="6" style="270" bestFit="1" customWidth="1"/>
    <col min="7952" max="7952" width="8.42578125" style="270" customWidth="1"/>
    <col min="7953" max="7953" width="6" style="270" customWidth="1"/>
    <col min="7954" max="7954" width="8.42578125" style="270" customWidth="1"/>
    <col min="7955" max="7955" width="6" style="270" bestFit="1" customWidth="1"/>
    <col min="7956" max="7956" width="8.42578125" style="270" customWidth="1"/>
    <col min="7957" max="7957" width="6" style="270" customWidth="1"/>
    <col min="7958" max="7958" width="8.42578125" style="270" customWidth="1"/>
    <col min="7959" max="7959" width="6" style="270" bestFit="1" customWidth="1"/>
    <col min="7960" max="7960" width="8.42578125" style="270" customWidth="1"/>
    <col min="7961" max="7961" width="6" style="270" customWidth="1"/>
    <col min="7962" max="7962" width="8.42578125" style="270" customWidth="1"/>
    <col min="7963" max="7963" width="6" style="270" bestFit="1" customWidth="1"/>
    <col min="7964" max="7964" width="8.85546875" style="270"/>
    <col min="7965" max="7966" width="6" style="270" bestFit="1" customWidth="1"/>
    <col min="7967" max="7967" width="2.28515625" style="270" bestFit="1" customWidth="1"/>
    <col min="7968" max="8117" width="8.85546875" style="270"/>
    <col min="8118" max="8118" width="4.85546875" style="270" customWidth="1"/>
    <col min="8119" max="8119" width="33.85546875" style="270" customWidth="1"/>
    <col min="8120" max="8121" width="8.85546875" style="270"/>
    <col min="8122" max="8122" width="11.85546875" style="270" customWidth="1"/>
    <col min="8123" max="8123" width="5.7109375" style="270" customWidth="1"/>
    <col min="8124" max="8124" width="8.42578125" style="270" customWidth="1"/>
    <col min="8125" max="8125" width="6" style="270" customWidth="1"/>
    <col min="8126" max="8126" width="8.42578125" style="270" customWidth="1"/>
    <col min="8127" max="8127" width="6.7109375" style="270" bestFit="1" customWidth="1"/>
    <col min="8128" max="8128" width="8.42578125" style="270" customWidth="1"/>
    <col min="8129" max="8129" width="6" style="270" customWidth="1"/>
    <col min="8130" max="8130" width="8.42578125" style="270" customWidth="1"/>
    <col min="8131" max="8131" width="6" style="270" bestFit="1" customWidth="1"/>
    <col min="8132" max="8132" width="8.42578125" style="270" customWidth="1"/>
    <col min="8133" max="8133" width="6" style="270" customWidth="1"/>
    <col min="8134" max="8134" width="8.42578125" style="270" customWidth="1"/>
    <col min="8135" max="8135" width="6" style="270" bestFit="1" customWidth="1"/>
    <col min="8136" max="8136" width="8.42578125" style="270" customWidth="1"/>
    <col min="8137" max="8137" width="6" style="270" customWidth="1"/>
    <col min="8138" max="8138" width="8.42578125" style="270" customWidth="1"/>
    <col min="8139" max="8139" width="6" style="270" bestFit="1" customWidth="1"/>
    <col min="8140" max="8140" width="8.42578125" style="270" customWidth="1"/>
    <col min="8141" max="8141" width="6" style="270" customWidth="1"/>
    <col min="8142" max="8142" width="8.42578125" style="270" customWidth="1"/>
    <col min="8143" max="8143" width="6" style="270" bestFit="1" customWidth="1"/>
    <col min="8144" max="8144" width="8.42578125" style="270" customWidth="1"/>
    <col min="8145" max="8145" width="6" style="270" customWidth="1"/>
    <col min="8146" max="8146" width="8.42578125" style="270" customWidth="1"/>
    <col min="8147" max="8147" width="6" style="270" bestFit="1" customWidth="1"/>
    <col min="8148" max="8148" width="8.42578125" style="270" customWidth="1"/>
    <col min="8149" max="8149" width="6" style="270" customWidth="1"/>
    <col min="8150" max="8150" width="8.42578125" style="270" customWidth="1"/>
    <col min="8151" max="8151" width="6" style="270" bestFit="1" customWidth="1"/>
    <col min="8152" max="8152" width="8.42578125" style="270" customWidth="1"/>
    <col min="8153" max="8153" width="6" style="270" customWidth="1"/>
    <col min="8154" max="8154" width="8.42578125" style="270" customWidth="1"/>
    <col min="8155" max="8155" width="6" style="270" bestFit="1" customWidth="1"/>
    <col min="8156" max="8156" width="8.42578125" style="270" customWidth="1"/>
    <col min="8157" max="8157" width="6" style="270" customWidth="1"/>
    <col min="8158" max="8158" width="8.42578125" style="270" customWidth="1"/>
    <col min="8159" max="8159" width="6" style="270" bestFit="1" customWidth="1"/>
    <col min="8160" max="8160" width="8.42578125" style="270" customWidth="1"/>
    <col min="8161" max="8161" width="6" style="270" customWidth="1"/>
    <col min="8162" max="8162" width="8.42578125" style="270" customWidth="1"/>
    <col min="8163" max="8163" width="6" style="270" bestFit="1" customWidth="1"/>
    <col min="8164" max="8164" width="8.42578125" style="270" customWidth="1"/>
    <col min="8165" max="8165" width="6" style="270" customWidth="1"/>
    <col min="8166" max="8166" width="8.42578125" style="270" customWidth="1"/>
    <col min="8167" max="8167" width="6" style="270" bestFit="1" customWidth="1"/>
    <col min="8168" max="8168" width="8.42578125" style="270" customWidth="1"/>
    <col min="8169" max="8169" width="6" style="270" customWidth="1"/>
    <col min="8170" max="8170" width="8.42578125" style="270" customWidth="1"/>
    <col min="8171" max="8171" width="6" style="270" bestFit="1" customWidth="1"/>
    <col min="8172" max="8172" width="8.42578125" style="270" customWidth="1"/>
    <col min="8173" max="8173" width="6" style="270" customWidth="1"/>
    <col min="8174" max="8174" width="8.42578125" style="270" customWidth="1"/>
    <col min="8175" max="8175" width="6" style="270" bestFit="1" customWidth="1"/>
    <col min="8176" max="8176" width="8.42578125" style="270" customWidth="1"/>
    <col min="8177" max="8177" width="6" style="270" customWidth="1"/>
    <col min="8178" max="8178" width="8.42578125" style="270" customWidth="1"/>
    <col min="8179" max="8179" width="6" style="270" bestFit="1" customWidth="1"/>
    <col min="8180" max="8180" width="8.42578125" style="270" customWidth="1"/>
    <col min="8181" max="8181" width="6" style="270" customWidth="1"/>
    <col min="8182" max="8182" width="8.42578125" style="270" customWidth="1"/>
    <col min="8183" max="8183" width="6" style="270" bestFit="1" customWidth="1"/>
    <col min="8184" max="8184" width="8.42578125" style="270" customWidth="1"/>
    <col min="8185" max="8185" width="6" style="270" customWidth="1"/>
    <col min="8186" max="8186" width="8.42578125" style="270" customWidth="1"/>
    <col min="8187" max="8187" width="6" style="270" bestFit="1" customWidth="1"/>
    <col min="8188" max="8188" width="8.42578125" style="270" customWidth="1"/>
    <col min="8189" max="8189" width="6" style="270" customWidth="1"/>
    <col min="8190" max="8190" width="8.42578125" style="270" customWidth="1"/>
    <col min="8191" max="8191" width="6" style="270" bestFit="1" customWidth="1"/>
    <col min="8192" max="8192" width="8.42578125" style="270" customWidth="1"/>
    <col min="8193" max="8193" width="6" style="270" customWidth="1"/>
    <col min="8194" max="8194" width="8.42578125" style="270" customWidth="1"/>
    <col min="8195" max="8195" width="6" style="270" bestFit="1" customWidth="1"/>
    <col min="8196" max="8196" width="8.42578125" style="270" customWidth="1"/>
    <col min="8197" max="8197" width="6" style="270" customWidth="1"/>
    <col min="8198" max="8198" width="8.42578125" style="270" customWidth="1"/>
    <col min="8199" max="8199" width="6" style="270" bestFit="1" customWidth="1"/>
    <col min="8200" max="8200" width="8.42578125" style="270" customWidth="1"/>
    <col min="8201" max="8201" width="6" style="270" customWidth="1"/>
    <col min="8202" max="8202" width="8.42578125" style="270" customWidth="1"/>
    <col min="8203" max="8203" width="6" style="270" bestFit="1" customWidth="1"/>
    <col min="8204" max="8204" width="8.42578125" style="270" customWidth="1"/>
    <col min="8205" max="8205" width="6" style="270" customWidth="1"/>
    <col min="8206" max="8206" width="8.42578125" style="270" customWidth="1"/>
    <col min="8207" max="8207" width="6" style="270" bestFit="1" customWidth="1"/>
    <col min="8208" max="8208" width="8.42578125" style="270" customWidth="1"/>
    <col min="8209" max="8209" width="6" style="270" customWidth="1"/>
    <col min="8210" max="8210" width="8.42578125" style="270" customWidth="1"/>
    <col min="8211" max="8211" width="6" style="270" bestFit="1" customWidth="1"/>
    <col min="8212" max="8212" width="8.42578125" style="270" customWidth="1"/>
    <col min="8213" max="8213" width="6" style="270" customWidth="1"/>
    <col min="8214" max="8214" width="8.42578125" style="270" customWidth="1"/>
    <col min="8215" max="8215" width="6" style="270" bestFit="1" customWidth="1"/>
    <col min="8216" max="8216" width="8.42578125" style="270" customWidth="1"/>
    <col min="8217" max="8217" width="6" style="270" customWidth="1"/>
    <col min="8218" max="8218" width="8.42578125" style="270" customWidth="1"/>
    <col min="8219" max="8219" width="6" style="270" bestFit="1" customWidth="1"/>
    <col min="8220" max="8220" width="8.85546875" style="270"/>
    <col min="8221" max="8222" width="6" style="270" bestFit="1" customWidth="1"/>
    <col min="8223" max="8223" width="2.28515625" style="270" bestFit="1" customWidth="1"/>
    <col min="8224" max="8373" width="8.85546875" style="270"/>
    <col min="8374" max="8374" width="4.85546875" style="270" customWidth="1"/>
    <col min="8375" max="8375" width="33.85546875" style="270" customWidth="1"/>
    <col min="8376" max="8377" width="8.85546875" style="270"/>
    <col min="8378" max="8378" width="11.85546875" style="270" customWidth="1"/>
    <col min="8379" max="8379" width="5.7109375" style="270" customWidth="1"/>
    <col min="8380" max="8380" width="8.42578125" style="270" customWidth="1"/>
    <col min="8381" max="8381" width="6" style="270" customWidth="1"/>
    <col min="8382" max="8382" width="8.42578125" style="270" customWidth="1"/>
    <col min="8383" max="8383" width="6.7109375" style="270" bestFit="1" customWidth="1"/>
    <col min="8384" max="8384" width="8.42578125" style="270" customWidth="1"/>
    <col min="8385" max="8385" width="6" style="270" customWidth="1"/>
    <col min="8386" max="8386" width="8.42578125" style="270" customWidth="1"/>
    <col min="8387" max="8387" width="6" style="270" bestFit="1" customWidth="1"/>
    <col min="8388" max="8388" width="8.42578125" style="270" customWidth="1"/>
    <col min="8389" max="8389" width="6" style="270" customWidth="1"/>
    <col min="8390" max="8390" width="8.42578125" style="270" customWidth="1"/>
    <col min="8391" max="8391" width="6" style="270" bestFit="1" customWidth="1"/>
    <col min="8392" max="8392" width="8.42578125" style="270" customWidth="1"/>
    <col min="8393" max="8393" width="6" style="270" customWidth="1"/>
    <col min="8394" max="8394" width="8.42578125" style="270" customWidth="1"/>
    <col min="8395" max="8395" width="6" style="270" bestFit="1" customWidth="1"/>
    <col min="8396" max="8396" width="8.42578125" style="270" customWidth="1"/>
    <col min="8397" max="8397" width="6" style="270" customWidth="1"/>
    <col min="8398" max="8398" width="8.42578125" style="270" customWidth="1"/>
    <col min="8399" max="8399" width="6" style="270" bestFit="1" customWidth="1"/>
    <col min="8400" max="8400" width="8.42578125" style="270" customWidth="1"/>
    <col min="8401" max="8401" width="6" style="270" customWidth="1"/>
    <col min="8402" max="8402" width="8.42578125" style="270" customWidth="1"/>
    <col min="8403" max="8403" width="6" style="270" bestFit="1" customWidth="1"/>
    <col min="8404" max="8404" width="8.42578125" style="270" customWidth="1"/>
    <col min="8405" max="8405" width="6" style="270" customWidth="1"/>
    <col min="8406" max="8406" width="8.42578125" style="270" customWidth="1"/>
    <col min="8407" max="8407" width="6" style="270" bestFit="1" customWidth="1"/>
    <col min="8408" max="8408" width="8.42578125" style="270" customWidth="1"/>
    <col min="8409" max="8409" width="6" style="270" customWidth="1"/>
    <col min="8410" max="8410" width="8.42578125" style="270" customWidth="1"/>
    <col min="8411" max="8411" width="6" style="270" bestFit="1" customWidth="1"/>
    <col min="8412" max="8412" width="8.42578125" style="270" customWidth="1"/>
    <col min="8413" max="8413" width="6" style="270" customWidth="1"/>
    <col min="8414" max="8414" width="8.42578125" style="270" customWidth="1"/>
    <col min="8415" max="8415" width="6" style="270" bestFit="1" customWidth="1"/>
    <col min="8416" max="8416" width="8.42578125" style="270" customWidth="1"/>
    <col min="8417" max="8417" width="6" style="270" customWidth="1"/>
    <col min="8418" max="8418" width="8.42578125" style="270" customWidth="1"/>
    <col min="8419" max="8419" width="6" style="270" bestFit="1" customWidth="1"/>
    <col min="8420" max="8420" width="8.42578125" style="270" customWidth="1"/>
    <col min="8421" max="8421" width="6" style="270" customWidth="1"/>
    <col min="8422" max="8422" width="8.42578125" style="270" customWidth="1"/>
    <col min="8423" max="8423" width="6" style="270" bestFit="1" customWidth="1"/>
    <col min="8424" max="8424" width="8.42578125" style="270" customWidth="1"/>
    <col min="8425" max="8425" width="6" style="270" customWidth="1"/>
    <col min="8426" max="8426" width="8.42578125" style="270" customWidth="1"/>
    <col min="8427" max="8427" width="6" style="270" bestFit="1" customWidth="1"/>
    <col min="8428" max="8428" width="8.42578125" style="270" customWidth="1"/>
    <col min="8429" max="8429" width="6" style="270" customWidth="1"/>
    <col min="8430" max="8430" width="8.42578125" style="270" customWidth="1"/>
    <col min="8431" max="8431" width="6" style="270" bestFit="1" customWidth="1"/>
    <col min="8432" max="8432" width="8.42578125" style="270" customWidth="1"/>
    <col min="8433" max="8433" width="6" style="270" customWidth="1"/>
    <col min="8434" max="8434" width="8.42578125" style="270" customWidth="1"/>
    <col min="8435" max="8435" width="6" style="270" bestFit="1" customWidth="1"/>
    <col min="8436" max="8436" width="8.42578125" style="270" customWidth="1"/>
    <col min="8437" max="8437" width="6" style="270" customWidth="1"/>
    <col min="8438" max="8438" width="8.42578125" style="270" customWidth="1"/>
    <col min="8439" max="8439" width="6" style="270" bestFit="1" customWidth="1"/>
    <col min="8440" max="8440" width="8.42578125" style="270" customWidth="1"/>
    <col min="8441" max="8441" width="6" style="270" customWidth="1"/>
    <col min="8442" max="8442" width="8.42578125" style="270" customWidth="1"/>
    <col min="8443" max="8443" width="6" style="270" bestFit="1" customWidth="1"/>
    <col min="8444" max="8444" width="8.42578125" style="270" customWidth="1"/>
    <col min="8445" max="8445" width="6" style="270" customWidth="1"/>
    <col min="8446" max="8446" width="8.42578125" style="270" customWidth="1"/>
    <col min="8447" max="8447" width="6" style="270" bestFit="1" customWidth="1"/>
    <col min="8448" max="8448" width="8.42578125" style="270" customWidth="1"/>
    <col min="8449" max="8449" width="6" style="270" customWidth="1"/>
    <col min="8450" max="8450" width="8.42578125" style="270" customWidth="1"/>
    <col min="8451" max="8451" width="6" style="270" bestFit="1" customWidth="1"/>
    <col min="8452" max="8452" width="8.42578125" style="270" customWidth="1"/>
    <col min="8453" max="8453" width="6" style="270" customWidth="1"/>
    <col min="8454" max="8454" width="8.42578125" style="270" customWidth="1"/>
    <col min="8455" max="8455" width="6" style="270" bestFit="1" customWidth="1"/>
    <col min="8456" max="8456" width="8.42578125" style="270" customWidth="1"/>
    <col min="8457" max="8457" width="6" style="270" customWidth="1"/>
    <col min="8458" max="8458" width="8.42578125" style="270" customWidth="1"/>
    <col min="8459" max="8459" width="6" style="270" bestFit="1" customWidth="1"/>
    <col min="8460" max="8460" width="8.42578125" style="270" customWidth="1"/>
    <col min="8461" max="8461" width="6" style="270" customWidth="1"/>
    <col min="8462" max="8462" width="8.42578125" style="270" customWidth="1"/>
    <col min="8463" max="8463" width="6" style="270" bestFit="1" customWidth="1"/>
    <col min="8464" max="8464" width="8.42578125" style="270" customWidth="1"/>
    <col min="8465" max="8465" width="6" style="270" customWidth="1"/>
    <col min="8466" max="8466" width="8.42578125" style="270" customWidth="1"/>
    <col min="8467" max="8467" width="6" style="270" bestFit="1" customWidth="1"/>
    <col min="8468" max="8468" width="8.42578125" style="270" customWidth="1"/>
    <col min="8469" max="8469" width="6" style="270" customWidth="1"/>
    <col min="8470" max="8470" width="8.42578125" style="270" customWidth="1"/>
    <col min="8471" max="8471" width="6" style="270" bestFit="1" customWidth="1"/>
    <col min="8472" max="8472" width="8.42578125" style="270" customWidth="1"/>
    <col min="8473" max="8473" width="6" style="270" customWidth="1"/>
    <col min="8474" max="8474" width="8.42578125" style="270" customWidth="1"/>
    <col min="8475" max="8475" width="6" style="270" bestFit="1" customWidth="1"/>
    <col min="8476" max="8476" width="8.85546875" style="270"/>
    <col min="8477" max="8478" width="6" style="270" bestFit="1" customWidth="1"/>
    <col min="8479" max="8479" width="2.28515625" style="270" bestFit="1" customWidth="1"/>
    <col min="8480" max="8629" width="8.85546875" style="270"/>
    <col min="8630" max="8630" width="4.85546875" style="270" customWidth="1"/>
    <col min="8631" max="8631" width="33.85546875" style="270" customWidth="1"/>
    <col min="8632" max="8633" width="8.85546875" style="270"/>
    <col min="8634" max="8634" width="11.85546875" style="270" customWidth="1"/>
    <col min="8635" max="8635" width="5.7109375" style="270" customWidth="1"/>
    <col min="8636" max="8636" width="8.42578125" style="270" customWidth="1"/>
    <col min="8637" max="8637" width="6" style="270" customWidth="1"/>
    <col min="8638" max="8638" width="8.42578125" style="270" customWidth="1"/>
    <col min="8639" max="8639" width="6.7109375" style="270" bestFit="1" customWidth="1"/>
    <col min="8640" max="8640" width="8.42578125" style="270" customWidth="1"/>
    <col min="8641" max="8641" width="6" style="270" customWidth="1"/>
    <col min="8642" max="8642" width="8.42578125" style="270" customWidth="1"/>
    <col min="8643" max="8643" width="6" style="270" bestFit="1" customWidth="1"/>
    <col min="8644" max="8644" width="8.42578125" style="270" customWidth="1"/>
    <col min="8645" max="8645" width="6" style="270" customWidth="1"/>
    <col min="8646" max="8646" width="8.42578125" style="270" customWidth="1"/>
    <col min="8647" max="8647" width="6" style="270" bestFit="1" customWidth="1"/>
    <col min="8648" max="8648" width="8.42578125" style="270" customWidth="1"/>
    <col min="8649" max="8649" width="6" style="270" customWidth="1"/>
    <col min="8650" max="8650" width="8.42578125" style="270" customWidth="1"/>
    <col min="8651" max="8651" width="6" style="270" bestFit="1" customWidth="1"/>
    <col min="8652" max="8652" width="8.42578125" style="270" customWidth="1"/>
    <col min="8653" max="8653" width="6" style="270" customWidth="1"/>
    <col min="8654" max="8654" width="8.42578125" style="270" customWidth="1"/>
    <col min="8655" max="8655" width="6" style="270" bestFit="1" customWidth="1"/>
    <col min="8656" max="8656" width="8.42578125" style="270" customWidth="1"/>
    <col min="8657" max="8657" width="6" style="270" customWidth="1"/>
    <col min="8658" max="8658" width="8.42578125" style="270" customWidth="1"/>
    <col min="8659" max="8659" width="6" style="270" bestFit="1" customWidth="1"/>
    <col min="8660" max="8660" width="8.42578125" style="270" customWidth="1"/>
    <col min="8661" max="8661" width="6" style="270" customWidth="1"/>
    <col min="8662" max="8662" width="8.42578125" style="270" customWidth="1"/>
    <col min="8663" max="8663" width="6" style="270" bestFit="1" customWidth="1"/>
    <col min="8664" max="8664" width="8.42578125" style="270" customWidth="1"/>
    <col min="8665" max="8665" width="6" style="270" customWidth="1"/>
    <col min="8666" max="8666" width="8.42578125" style="270" customWidth="1"/>
    <col min="8667" max="8667" width="6" style="270" bestFit="1" customWidth="1"/>
    <col min="8668" max="8668" width="8.42578125" style="270" customWidth="1"/>
    <col min="8669" max="8669" width="6" style="270" customWidth="1"/>
    <col min="8670" max="8670" width="8.42578125" style="270" customWidth="1"/>
    <col min="8671" max="8671" width="6" style="270" bestFit="1" customWidth="1"/>
    <col min="8672" max="8672" width="8.42578125" style="270" customWidth="1"/>
    <col min="8673" max="8673" width="6" style="270" customWidth="1"/>
    <col min="8674" max="8674" width="8.42578125" style="270" customWidth="1"/>
    <col min="8675" max="8675" width="6" style="270" bestFit="1" customWidth="1"/>
    <col min="8676" max="8676" width="8.42578125" style="270" customWidth="1"/>
    <col min="8677" max="8677" width="6" style="270" customWidth="1"/>
    <col min="8678" max="8678" width="8.42578125" style="270" customWidth="1"/>
    <col min="8679" max="8679" width="6" style="270" bestFit="1" customWidth="1"/>
    <col min="8680" max="8680" width="8.42578125" style="270" customWidth="1"/>
    <col min="8681" max="8681" width="6" style="270" customWidth="1"/>
    <col min="8682" max="8682" width="8.42578125" style="270" customWidth="1"/>
    <col min="8683" max="8683" width="6" style="270" bestFit="1" customWidth="1"/>
    <col min="8684" max="8684" width="8.42578125" style="270" customWidth="1"/>
    <col min="8685" max="8685" width="6" style="270" customWidth="1"/>
    <col min="8686" max="8686" width="8.42578125" style="270" customWidth="1"/>
    <col min="8687" max="8687" width="6" style="270" bestFit="1" customWidth="1"/>
    <col min="8688" max="8688" width="8.42578125" style="270" customWidth="1"/>
    <col min="8689" max="8689" width="6" style="270" customWidth="1"/>
    <col min="8690" max="8690" width="8.42578125" style="270" customWidth="1"/>
    <col min="8691" max="8691" width="6" style="270" bestFit="1" customWidth="1"/>
    <col min="8692" max="8692" width="8.42578125" style="270" customWidth="1"/>
    <col min="8693" max="8693" width="6" style="270" customWidth="1"/>
    <col min="8694" max="8694" width="8.42578125" style="270" customWidth="1"/>
    <col min="8695" max="8695" width="6" style="270" bestFit="1" customWidth="1"/>
    <col min="8696" max="8696" width="8.42578125" style="270" customWidth="1"/>
    <col min="8697" max="8697" width="6" style="270" customWidth="1"/>
    <col min="8698" max="8698" width="8.42578125" style="270" customWidth="1"/>
    <col min="8699" max="8699" width="6" style="270" bestFit="1" customWidth="1"/>
    <col min="8700" max="8700" width="8.42578125" style="270" customWidth="1"/>
    <col min="8701" max="8701" width="6" style="270" customWidth="1"/>
    <col min="8702" max="8702" width="8.42578125" style="270" customWidth="1"/>
    <col min="8703" max="8703" width="6" style="270" bestFit="1" customWidth="1"/>
    <col min="8704" max="8704" width="8.42578125" style="270" customWidth="1"/>
    <col min="8705" max="8705" width="6" style="270" customWidth="1"/>
    <col min="8706" max="8706" width="8.42578125" style="270" customWidth="1"/>
    <col min="8707" max="8707" width="6" style="270" bestFit="1" customWidth="1"/>
    <col min="8708" max="8708" width="8.42578125" style="270" customWidth="1"/>
    <col min="8709" max="8709" width="6" style="270" customWidth="1"/>
    <col min="8710" max="8710" width="8.42578125" style="270" customWidth="1"/>
    <col min="8711" max="8711" width="6" style="270" bestFit="1" customWidth="1"/>
    <col min="8712" max="8712" width="8.42578125" style="270" customWidth="1"/>
    <col min="8713" max="8713" width="6" style="270" customWidth="1"/>
    <col min="8714" max="8714" width="8.42578125" style="270" customWidth="1"/>
    <col min="8715" max="8715" width="6" style="270" bestFit="1" customWidth="1"/>
    <col min="8716" max="8716" width="8.42578125" style="270" customWidth="1"/>
    <col min="8717" max="8717" width="6" style="270" customWidth="1"/>
    <col min="8718" max="8718" width="8.42578125" style="270" customWidth="1"/>
    <col min="8719" max="8719" width="6" style="270" bestFit="1" customWidth="1"/>
    <col min="8720" max="8720" width="8.42578125" style="270" customWidth="1"/>
    <col min="8721" max="8721" width="6" style="270" customWidth="1"/>
    <col min="8722" max="8722" width="8.42578125" style="270" customWidth="1"/>
    <col min="8723" max="8723" width="6" style="270" bestFit="1" customWidth="1"/>
    <col min="8724" max="8724" width="8.42578125" style="270" customWidth="1"/>
    <col min="8725" max="8725" width="6" style="270" customWidth="1"/>
    <col min="8726" max="8726" width="8.42578125" style="270" customWidth="1"/>
    <col min="8727" max="8727" width="6" style="270" bestFit="1" customWidth="1"/>
    <col min="8728" max="8728" width="8.42578125" style="270" customWidth="1"/>
    <col min="8729" max="8729" width="6" style="270" customWidth="1"/>
    <col min="8730" max="8730" width="8.42578125" style="270" customWidth="1"/>
    <col min="8731" max="8731" width="6" style="270" bestFit="1" customWidth="1"/>
    <col min="8732" max="8732" width="8.85546875" style="270"/>
    <col min="8733" max="8734" width="6" style="270" bestFit="1" customWidth="1"/>
    <col min="8735" max="8735" width="2.28515625" style="270" bestFit="1" customWidth="1"/>
    <col min="8736" max="8885" width="8.85546875" style="270"/>
    <col min="8886" max="8886" width="4.85546875" style="270" customWidth="1"/>
    <col min="8887" max="8887" width="33.85546875" style="270" customWidth="1"/>
    <col min="8888" max="8889" width="8.85546875" style="270"/>
    <col min="8890" max="8890" width="11.85546875" style="270" customWidth="1"/>
    <col min="8891" max="8891" width="5.7109375" style="270" customWidth="1"/>
    <col min="8892" max="8892" width="8.42578125" style="270" customWidth="1"/>
    <col min="8893" max="8893" width="6" style="270" customWidth="1"/>
    <col min="8894" max="8894" width="8.42578125" style="270" customWidth="1"/>
    <col min="8895" max="8895" width="6.7109375" style="270" bestFit="1" customWidth="1"/>
    <col min="8896" max="8896" width="8.42578125" style="270" customWidth="1"/>
    <col min="8897" max="8897" width="6" style="270" customWidth="1"/>
    <col min="8898" max="8898" width="8.42578125" style="270" customWidth="1"/>
    <col min="8899" max="8899" width="6" style="270" bestFit="1" customWidth="1"/>
    <col min="8900" max="8900" width="8.42578125" style="270" customWidth="1"/>
    <col min="8901" max="8901" width="6" style="270" customWidth="1"/>
    <col min="8902" max="8902" width="8.42578125" style="270" customWidth="1"/>
    <col min="8903" max="8903" width="6" style="270" bestFit="1" customWidth="1"/>
    <col min="8904" max="8904" width="8.42578125" style="270" customWidth="1"/>
    <col min="8905" max="8905" width="6" style="270" customWidth="1"/>
    <col min="8906" max="8906" width="8.42578125" style="270" customWidth="1"/>
    <col min="8907" max="8907" width="6" style="270" bestFit="1" customWidth="1"/>
    <col min="8908" max="8908" width="8.42578125" style="270" customWidth="1"/>
    <col min="8909" max="8909" width="6" style="270" customWidth="1"/>
    <col min="8910" max="8910" width="8.42578125" style="270" customWidth="1"/>
    <col min="8911" max="8911" width="6" style="270" bestFit="1" customWidth="1"/>
    <col min="8912" max="8912" width="8.42578125" style="270" customWidth="1"/>
    <col min="8913" max="8913" width="6" style="270" customWidth="1"/>
    <col min="8914" max="8914" width="8.42578125" style="270" customWidth="1"/>
    <col min="8915" max="8915" width="6" style="270" bestFit="1" customWidth="1"/>
    <col min="8916" max="8916" width="8.42578125" style="270" customWidth="1"/>
    <col min="8917" max="8917" width="6" style="270" customWidth="1"/>
    <col min="8918" max="8918" width="8.42578125" style="270" customWidth="1"/>
    <col min="8919" max="8919" width="6" style="270" bestFit="1" customWidth="1"/>
    <col min="8920" max="8920" width="8.42578125" style="270" customWidth="1"/>
    <col min="8921" max="8921" width="6" style="270" customWidth="1"/>
    <col min="8922" max="8922" width="8.42578125" style="270" customWidth="1"/>
    <col min="8923" max="8923" width="6" style="270" bestFit="1" customWidth="1"/>
    <col min="8924" max="8924" width="8.42578125" style="270" customWidth="1"/>
    <col min="8925" max="8925" width="6" style="270" customWidth="1"/>
    <col min="8926" max="8926" width="8.42578125" style="270" customWidth="1"/>
    <col min="8927" max="8927" width="6" style="270" bestFit="1" customWidth="1"/>
    <col min="8928" max="8928" width="8.42578125" style="270" customWidth="1"/>
    <col min="8929" max="8929" width="6" style="270" customWidth="1"/>
    <col min="8930" max="8930" width="8.42578125" style="270" customWidth="1"/>
    <col min="8931" max="8931" width="6" style="270" bestFit="1" customWidth="1"/>
    <col min="8932" max="8932" width="8.42578125" style="270" customWidth="1"/>
    <col min="8933" max="8933" width="6" style="270" customWidth="1"/>
    <col min="8934" max="8934" width="8.42578125" style="270" customWidth="1"/>
    <col min="8935" max="8935" width="6" style="270" bestFit="1" customWidth="1"/>
    <col min="8936" max="8936" width="8.42578125" style="270" customWidth="1"/>
    <col min="8937" max="8937" width="6" style="270" customWidth="1"/>
    <col min="8938" max="8938" width="8.42578125" style="270" customWidth="1"/>
    <col min="8939" max="8939" width="6" style="270" bestFit="1" customWidth="1"/>
    <col min="8940" max="8940" width="8.42578125" style="270" customWidth="1"/>
    <col min="8941" max="8941" width="6" style="270" customWidth="1"/>
    <col min="8942" max="8942" width="8.42578125" style="270" customWidth="1"/>
    <col min="8943" max="8943" width="6" style="270" bestFit="1" customWidth="1"/>
    <col min="8944" max="8944" width="8.42578125" style="270" customWidth="1"/>
    <col min="8945" max="8945" width="6" style="270" customWidth="1"/>
    <col min="8946" max="8946" width="8.42578125" style="270" customWidth="1"/>
    <col min="8947" max="8947" width="6" style="270" bestFit="1" customWidth="1"/>
    <col min="8948" max="8948" width="8.42578125" style="270" customWidth="1"/>
    <col min="8949" max="8949" width="6" style="270" customWidth="1"/>
    <col min="8950" max="8950" width="8.42578125" style="270" customWidth="1"/>
    <col min="8951" max="8951" width="6" style="270" bestFit="1" customWidth="1"/>
    <col min="8952" max="8952" width="8.42578125" style="270" customWidth="1"/>
    <col min="8953" max="8953" width="6" style="270" customWidth="1"/>
    <col min="8954" max="8954" width="8.42578125" style="270" customWidth="1"/>
    <col min="8955" max="8955" width="6" style="270" bestFit="1" customWidth="1"/>
    <col min="8956" max="8956" width="8.42578125" style="270" customWidth="1"/>
    <col min="8957" max="8957" width="6" style="270" customWidth="1"/>
    <col min="8958" max="8958" width="8.42578125" style="270" customWidth="1"/>
    <col min="8959" max="8959" width="6" style="270" bestFit="1" customWidth="1"/>
    <col min="8960" max="8960" width="8.42578125" style="270" customWidth="1"/>
    <col min="8961" max="8961" width="6" style="270" customWidth="1"/>
    <col min="8962" max="8962" width="8.42578125" style="270" customWidth="1"/>
    <col min="8963" max="8963" width="6" style="270" bestFit="1" customWidth="1"/>
    <col min="8964" max="8964" width="8.42578125" style="270" customWidth="1"/>
    <col min="8965" max="8965" width="6" style="270" customWidth="1"/>
    <col min="8966" max="8966" width="8.42578125" style="270" customWidth="1"/>
    <col min="8967" max="8967" width="6" style="270" bestFit="1" customWidth="1"/>
    <col min="8968" max="8968" width="8.42578125" style="270" customWidth="1"/>
    <col min="8969" max="8969" width="6" style="270" customWidth="1"/>
    <col min="8970" max="8970" width="8.42578125" style="270" customWidth="1"/>
    <col min="8971" max="8971" width="6" style="270" bestFit="1" customWidth="1"/>
    <col min="8972" max="8972" width="8.42578125" style="270" customWidth="1"/>
    <col min="8973" max="8973" width="6" style="270" customWidth="1"/>
    <col min="8974" max="8974" width="8.42578125" style="270" customWidth="1"/>
    <col min="8975" max="8975" width="6" style="270" bestFit="1" customWidth="1"/>
    <col min="8976" max="8976" width="8.42578125" style="270" customWidth="1"/>
    <col min="8977" max="8977" width="6" style="270" customWidth="1"/>
    <col min="8978" max="8978" width="8.42578125" style="270" customWidth="1"/>
    <col min="8979" max="8979" width="6" style="270" bestFit="1" customWidth="1"/>
    <col min="8980" max="8980" width="8.42578125" style="270" customWidth="1"/>
    <col min="8981" max="8981" width="6" style="270" customWidth="1"/>
    <col min="8982" max="8982" width="8.42578125" style="270" customWidth="1"/>
    <col min="8983" max="8983" width="6" style="270" bestFit="1" customWidth="1"/>
    <col min="8984" max="8984" width="8.42578125" style="270" customWidth="1"/>
    <col min="8985" max="8985" width="6" style="270" customWidth="1"/>
    <col min="8986" max="8986" width="8.42578125" style="270" customWidth="1"/>
    <col min="8987" max="8987" width="6" style="270" bestFit="1" customWidth="1"/>
    <col min="8988" max="8988" width="8.85546875" style="270"/>
    <col min="8989" max="8990" width="6" style="270" bestFit="1" customWidth="1"/>
    <col min="8991" max="8991" width="2.28515625" style="270" bestFit="1" customWidth="1"/>
    <col min="8992" max="9141" width="8.85546875" style="270"/>
    <col min="9142" max="9142" width="4.85546875" style="270" customWidth="1"/>
    <col min="9143" max="9143" width="33.85546875" style="270" customWidth="1"/>
    <col min="9144" max="9145" width="8.85546875" style="270"/>
    <col min="9146" max="9146" width="11.85546875" style="270" customWidth="1"/>
    <col min="9147" max="9147" width="5.7109375" style="270" customWidth="1"/>
    <col min="9148" max="9148" width="8.42578125" style="270" customWidth="1"/>
    <col min="9149" max="9149" width="6" style="270" customWidth="1"/>
    <col min="9150" max="9150" width="8.42578125" style="270" customWidth="1"/>
    <col min="9151" max="9151" width="6.7109375" style="270" bestFit="1" customWidth="1"/>
    <col min="9152" max="9152" width="8.42578125" style="270" customWidth="1"/>
    <col min="9153" max="9153" width="6" style="270" customWidth="1"/>
    <col min="9154" max="9154" width="8.42578125" style="270" customWidth="1"/>
    <col min="9155" max="9155" width="6" style="270" bestFit="1" customWidth="1"/>
    <col min="9156" max="9156" width="8.42578125" style="270" customWidth="1"/>
    <col min="9157" max="9157" width="6" style="270" customWidth="1"/>
    <col min="9158" max="9158" width="8.42578125" style="270" customWidth="1"/>
    <col min="9159" max="9159" width="6" style="270" bestFit="1" customWidth="1"/>
    <col min="9160" max="9160" width="8.42578125" style="270" customWidth="1"/>
    <col min="9161" max="9161" width="6" style="270" customWidth="1"/>
    <col min="9162" max="9162" width="8.42578125" style="270" customWidth="1"/>
    <col min="9163" max="9163" width="6" style="270" bestFit="1" customWidth="1"/>
    <col min="9164" max="9164" width="8.42578125" style="270" customWidth="1"/>
    <col min="9165" max="9165" width="6" style="270" customWidth="1"/>
    <col min="9166" max="9166" width="8.42578125" style="270" customWidth="1"/>
    <col min="9167" max="9167" width="6" style="270" bestFit="1" customWidth="1"/>
    <col min="9168" max="9168" width="8.42578125" style="270" customWidth="1"/>
    <col min="9169" max="9169" width="6" style="270" customWidth="1"/>
    <col min="9170" max="9170" width="8.42578125" style="270" customWidth="1"/>
    <col min="9171" max="9171" width="6" style="270" bestFit="1" customWidth="1"/>
    <col min="9172" max="9172" width="8.42578125" style="270" customWidth="1"/>
    <col min="9173" max="9173" width="6" style="270" customWidth="1"/>
    <col min="9174" max="9174" width="8.42578125" style="270" customWidth="1"/>
    <col min="9175" max="9175" width="6" style="270" bestFit="1" customWidth="1"/>
    <col min="9176" max="9176" width="8.42578125" style="270" customWidth="1"/>
    <col min="9177" max="9177" width="6" style="270" customWidth="1"/>
    <col min="9178" max="9178" width="8.42578125" style="270" customWidth="1"/>
    <col min="9179" max="9179" width="6" style="270" bestFit="1" customWidth="1"/>
    <col min="9180" max="9180" width="8.42578125" style="270" customWidth="1"/>
    <col min="9181" max="9181" width="6" style="270" customWidth="1"/>
    <col min="9182" max="9182" width="8.42578125" style="270" customWidth="1"/>
    <col min="9183" max="9183" width="6" style="270" bestFit="1" customWidth="1"/>
    <col min="9184" max="9184" width="8.42578125" style="270" customWidth="1"/>
    <col min="9185" max="9185" width="6" style="270" customWidth="1"/>
    <col min="9186" max="9186" width="8.42578125" style="270" customWidth="1"/>
    <col min="9187" max="9187" width="6" style="270" bestFit="1" customWidth="1"/>
    <col min="9188" max="9188" width="8.42578125" style="270" customWidth="1"/>
    <col min="9189" max="9189" width="6" style="270" customWidth="1"/>
    <col min="9190" max="9190" width="8.42578125" style="270" customWidth="1"/>
    <col min="9191" max="9191" width="6" style="270" bestFit="1" customWidth="1"/>
    <col min="9192" max="9192" width="8.42578125" style="270" customWidth="1"/>
    <col min="9193" max="9193" width="6" style="270" customWidth="1"/>
    <col min="9194" max="9194" width="8.42578125" style="270" customWidth="1"/>
    <col min="9195" max="9195" width="6" style="270" bestFit="1" customWidth="1"/>
    <col min="9196" max="9196" width="8.42578125" style="270" customWidth="1"/>
    <col min="9197" max="9197" width="6" style="270" customWidth="1"/>
    <col min="9198" max="9198" width="8.42578125" style="270" customWidth="1"/>
    <col min="9199" max="9199" width="6" style="270" bestFit="1" customWidth="1"/>
    <col min="9200" max="9200" width="8.42578125" style="270" customWidth="1"/>
    <col min="9201" max="9201" width="6" style="270" customWidth="1"/>
    <col min="9202" max="9202" width="8.42578125" style="270" customWidth="1"/>
    <col min="9203" max="9203" width="6" style="270" bestFit="1" customWidth="1"/>
    <col min="9204" max="9204" width="8.42578125" style="270" customWidth="1"/>
    <col min="9205" max="9205" width="6" style="270" customWidth="1"/>
    <col min="9206" max="9206" width="8.42578125" style="270" customWidth="1"/>
    <col min="9207" max="9207" width="6" style="270" bestFit="1" customWidth="1"/>
    <col min="9208" max="9208" width="8.42578125" style="270" customWidth="1"/>
    <col min="9209" max="9209" width="6" style="270" customWidth="1"/>
    <col min="9210" max="9210" width="8.42578125" style="270" customWidth="1"/>
    <col min="9211" max="9211" width="6" style="270" bestFit="1" customWidth="1"/>
    <col min="9212" max="9212" width="8.42578125" style="270" customWidth="1"/>
    <col min="9213" max="9213" width="6" style="270" customWidth="1"/>
    <col min="9214" max="9214" width="8.42578125" style="270" customWidth="1"/>
    <col min="9215" max="9215" width="6" style="270" bestFit="1" customWidth="1"/>
    <col min="9216" max="9216" width="8.42578125" style="270" customWidth="1"/>
    <col min="9217" max="9217" width="6" style="270" customWidth="1"/>
    <col min="9218" max="9218" width="8.42578125" style="270" customWidth="1"/>
    <col min="9219" max="9219" width="6" style="270" bestFit="1" customWidth="1"/>
    <col min="9220" max="9220" width="8.42578125" style="270" customWidth="1"/>
    <col min="9221" max="9221" width="6" style="270" customWidth="1"/>
    <col min="9222" max="9222" width="8.42578125" style="270" customWidth="1"/>
    <col min="9223" max="9223" width="6" style="270" bestFit="1" customWidth="1"/>
    <col min="9224" max="9224" width="8.42578125" style="270" customWidth="1"/>
    <col min="9225" max="9225" width="6" style="270" customWidth="1"/>
    <col min="9226" max="9226" width="8.42578125" style="270" customWidth="1"/>
    <col min="9227" max="9227" width="6" style="270" bestFit="1" customWidth="1"/>
    <col min="9228" max="9228" width="8.42578125" style="270" customWidth="1"/>
    <col min="9229" max="9229" width="6" style="270" customWidth="1"/>
    <col min="9230" max="9230" width="8.42578125" style="270" customWidth="1"/>
    <col min="9231" max="9231" width="6" style="270" bestFit="1" customWidth="1"/>
    <col min="9232" max="9232" width="8.42578125" style="270" customWidth="1"/>
    <col min="9233" max="9233" width="6" style="270" customWidth="1"/>
    <col min="9234" max="9234" width="8.42578125" style="270" customWidth="1"/>
    <col min="9235" max="9235" width="6" style="270" bestFit="1" customWidth="1"/>
    <col min="9236" max="9236" width="8.42578125" style="270" customWidth="1"/>
    <col min="9237" max="9237" width="6" style="270" customWidth="1"/>
    <col min="9238" max="9238" width="8.42578125" style="270" customWidth="1"/>
    <col min="9239" max="9239" width="6" style="270" bestFit="1" customWidth="1"/>
    <col min="9240" max="9240" width="8.42578125" style="270" customWidth="1"/>
    <col min="9241" max="9241" width="6" style="270" customWidth="1"/>
    <col min="9242" max="9242" width="8.42578125" style="270" customWidth="1"/>
    <col min="9243" max="9243" width="6" style="270" bestFit="1" customWidth="1"/>
    <col min="9244" max="9244" width="8.85546875" style="270"/>
    <col min="9245" max="9246" width="6" style="270" bestFit="1" customWidth="1"/>
    <col min="9247" max="9247" width="2.28515625" style="270" bestFit="1" customWidth="1"/>
    <col min="9248" max="9397" width="8.85546875" style="270"/>
    <col min="9398" max="9398" width="4.85546875" style="270" customWidth="1"/>
    <col min="9399" max="9399" width="33.85546875" style="270" customWidth="1"/>
    <col min="9400" max="9401" width="8.85546875" style="270"/>
    <col min="9402" max="9402" width="11.85546875" style="270" customWidth="1"/>
    <col min="9403" max="9403" width="5.7109375" style="270" customWidth="1"/>
    <col min="9404" max="9404" width="8.42578125" style="270" customWidth="1"/>
    <col min="9405" max="9405" width="6" style="270" customWidth="1"/>
    <col min="9406" max="9406" width="8.42578125" style="270" customWidth="1"/>
    <col min="9407" max="9407" width="6.7109375" style="270" bestFit="1" customWidth="1"/>
    <col min="9408" max="9408" width="8.42578125" style="270" customWidth="1"/>
    <col min="9409" max="9409" width="6" style="270" customWidth="1"/>
    <col min="9410" max="9410" width="8.42578125" style="270" customWidth="1"/>
    <col min="9411" max="9411" width="6" style="270" bestFit="1" customWidth="1"/>
    <col min="9412" max="9412" width="8.42578125" style="270" customWidth="1"/>
    <col min="9413" max="9413" width="6" style="270" customWidth="1"/>
    <col min="9414" max="9414" width="8.42578125" style="270" customWidth="1"/>
    <col min="9415" max="9415" width="6" style="270" bestFit="1" customWidth="1"/>
    <col min="9416" max="9416" width="8.42578125" style="270" customWidth="1"/>
    <col min="9417" max="9417" width="6" style="270" customWidth="1"/>
    <col min="9418" max="9418" width="8.42578125" style="270" customWidth="1"/>
    <col min="9419" max="9419" width="6" style="270" bestFit="1" customWidth="1"/>
    <col min="9420" max="9420" width="8.42578125" style="270" customWidth="1"/>
    <col min="9421" max="9421" width="6" style="270" customWidth="1"/>
    <col min="9422" max="9422" width="8.42578125" style="270" customWidth="1"/>
    <col min="9423" max="9423" width="6" style="270" bestFit="1" customWidth="1"/>
    <col min="9424" max="9424" width="8.42578125" style="270" customWidth="1"/>
    <col min="9425" max="9425" width="6" style="270" customWidth="1"/>
    <col min="9426" max="9426" width="8.42578125" style="270" customWidth="1"/>
    <col min="9427" max="9427" width="6" style="270" bestFit="1" customWidth="1"/>
    <col min="9428" max="9428" width="8.42578125" style="270" customWidth="1"/>
    <col min="9429" max="9429" width="6" style="270" customWidth="1"/>
    <col min="9430" max="9430" width="8.42578125" style="270" customWidth="1"/>
    <col min="9431" max="9431" width="6" style="270" bestFit="1" customWidth="1"/>
    <col min="9432" max="9432" width="8.42578125" style="270" customWidth="1"/>
    <col min="9433" max="9433" width="6" style="270" customWidth="1"/>
    <col min="9434" max="9434" width="8.42578125" style="270" customWidth="1"/>
    <col min="9435" max="9435" width="6" style="270" bestFit="1" customWidth="1"/>
    <col min="9436" max="9436" width="8.42578125" style="270" customWidth="1"/>
    <col min="9437" max="9437" width="6" style="270" customWidth="1"/>
    <col min="9438" max="9438" width="8.42578125" style="270" customWidth="1"/>
    <col min="9439" max="9439" width="6" style="270" bestFit="1" customWidth="1"/>
    <col min="9440" max="9440" width="8.42578125" style="270" customWidth="1"/>
    <col min="9441" max="9441" width="6" style="270" customWidth="1"/>
    <col min="9442" max="9442" width="8.42578125" style="270" customWidth="1"/>
    <col min="9443" max="9443" width="6" style="270" bestFit="1" customWidth="1"/>
    <col min="9444" max="9444" width="8.42578125" style="270" customWidth="1"/>
    <col min="9445" max="9445" width="6" style="270" customWidth="1"/>
    <col min="9446" max="9446" width="8.42578125" style="270" customWidth="1"/>
    <col min="9447" max="9447" width="6" style="270" bestFit="1" customWidth="1"/>
    <col min="9448" max="9448" width="8.42578125" style="270" customWidth="1"/>
    <col min="9449" max="9449" width="6" style="270" customWidth="1"/>
    <col min="9450" max="9450" width="8.42578125" style="270" customWidth="1"/>
    <col min="9451" max="9451" width="6" style="270" bestFit="1" customWidth="1"/>
    <col min="9452" max="9452" width="8.42578125" style="270" customWidth="1"/>
    <col min="9453" max="9453" width="6" style="270" customWidth="1"/>
    <col min="9454" max="9454" width="8.42578125" style="270" customWidth="1"/>
    <col min="9455" max="9455" width="6" style="270" bestFit="1" customWidth="1"/>
    <col min="9456" max="9456" width="8.42578125" style="270" customWidth="1"/>
    <col min="9457" max="9457" width="6" style="270" customWidth="1"/>
    <col min="9458" max="9458" width="8.42578125" style="270" customWidth="1"/>
    <col min="9459" max="9459" width="6" style="270" bestFit="1" customWidth="1"/>
    <col min="9460" max="9460" width="8.42578125" style="270" customWidth="1"/>
    <col min="9461" max="9461" width="6" style="270" customWidth="1"/>
    <col min="9462" max="9462" width="8.42578125" style="270" customWidth="1"/>
    <col min="9463" max="9463" width="6" style="270" bestFit="1" customWidth="1"/>
    <col min="9464" max="9464" width="8.42578125" style="270" customWidth="1"/>
    <col min="9465" max="9465" width="6" style="270" customWidth="1"/>
    <col min="9466" max="9466" width="8.42578125" style="270" customWidth="1"/>
    <col min="9467" max="9467" width="6" style="270" bestFit="1" customWidth="1"/>
    <col min="9468" max="9468" width="8.42578125" style="270" customWidth="1"/>
    <col min="9469" max="9469" width="6" style="270" customWidth="1"/>
    <col min="9470" max="9470" width="8.42578125" style="270" customWidth="1"/>
    <col min="9471" max="9471" width="6" style="270" bestFit="1" customWidth="1"/>
    <col min="9472" max="9472" width="8.42578125" style="270" customWidth="1"/>
    <col min="9473" max="9473" width="6" style="270" customWidth="1"/>
    <col min="9474" max="9474" width="8.42578125" style="270" customWidth="1"/>
    <col min="9475" max="9475" width="6" style="270" bestFit="1" customWidth="1"/>
    <col min="9476" max="9476" width="8.42578125" style="270" customWidth="1"/>
    <col min="9477" max="9477" width="6" style="270" customWidth="1"/>
    <col min="9478" max="9478" width="8.42578125" style="270" customWidth="1"/>
    <col min="9479" max="9479" width="6" style="270" bestFit="1" customWidth="1"/>
    <col min="9480" max="9480" width="8.42578125" style="270" customWidth="1"/>
    <col min="9481" max="9481" width="6" style="270" customWidth="1"/>
    <col min="9482" max="9482" width="8.42578125" style="270" customWidth="1"/>
    <col min="9483" max="9483" width="6" style="270" bestFit="1" customWidth="1"/>
    <col min="9484" max="9484" width="8.42578125" style="270" customWidth="1"/>
    <col min="9485" max="9485" width="6" style="270" customWidth="1"/>
    <col min="9486" max="9486" width="8.42578125" style="270" customWidth="1"/>
    <col min="9487" max="9487" width="6" style="270" bestFit="1" customWidth="1"/>
    <col min="9488" max="9488" width="8.42578125" style="270" customWidth="1"/>
    <col min="9489" max="9489" width="6" style="270" customWidth="1"/>
    <col min="9490" max="9490" width="8.42578125" style="270" customWidth="1"/>
    <col min="9491" max="9491" width="6" style="270" bestFit="1" customWidth="1"/>
    <col min="9492" max="9492" width="8.42578125" style="270" customWidth="1"/>
    <col min="9493" max="9493" width="6" style="270" customWidth="1"/>
    <col min="9494" max="9494" width="8.42578125" style="270" customWidth="1"/>
    <col min="9495" max="9495" width="6" style="270" bestFit="1" customWidth="1"/>
    <col min="9496" max="9496" width="8.42578125" style="270" customWidth="1"/>
    <col min="9497" max="9497" width="6" style="270" customWidth="1"/>
    <col min="9498" max="9498" width="8.42578125" style="270" customWidth="1"/>
    <col min="9499" max="9499" width="6" style="270" bestFit="1" customWidth="1"/>
    <col min="9500" max="9500" width="8.85546875" style="270"/>
    <col min="9501" max="9502" width="6" style="270" bestFit="1" customWidth="1"/>
    <col min="9503" max="9503" width="2.28515625" style="270" bestFit="1" customWidth="1"/>
    <col min="9504" max="9653" width="8.85546875" style="270"/>
    <col min="9654" max="9654" width="4.85546875" style="270" customWidth="1"/>
    <col min="9655" max="9655" width="33.85546875" style="270" customWidth="1"/>
    <col min="9656" max="9657" width="8.85546875" style="270"/>
    <col min="9658" max="9658" width="11.85546875" style="270" customWidth="1"/>
    <col min="9659" max="9659" width="5.7109375" style="270" customWidth="1"/>
    <col min="9660" max="9660" width="8.42578125" style="270" customWidth="1"/>
    <col min="9661" max="9661" width="6" style="270" customWidth="1"/>
    <col min="9662" max="9662" width="8.42578125" style="270" customWidth="1"/>
    <col min="9663" max="9663" width="6.7109375" style="270" bestFit="1" customWidth="1"/>
    <col min="9664" max="9664" width="8.42578125" style="270" customWidth="1"/>
    <col min="9665" max="9665" width="6" style="270" customWidth="1"/>
    <col min="9666" max="9666" width="8.42578125" style="270" customWidth="1"/>
    <col min="9667" max="9667" width="6" style="270" bestFit="1" customWidth="1"/>
    <col min="9668" max="9668" width="8.42578125" style="270" customWidth="1"/>
    <col min="9669" max="9669" width="6" style="270" customWidth="1"/>
    <col min="9670" max="9670" width="8.42578125" style="270" customWidth="1"/>
    <col min="9671" max="9671" width="6" style="270" bestFit="1" customWidth="1"/>
    <col min="9672" max="9672" width="8.42578125" style="270" customWidth="1"/>
    <col min="9673" max="9673" width="6" style="270" customWidth="1"/>
    <col min="9674" max="9674" width="8.42578125" style="270" customWidth="1"/>
    <col min="9675" max="9675" width="6" style="270" bestFit="1" customWidth="1"/>
    <col min="9676" max="9676" width="8.42578125" style="270" customWidth="1"/>
    <col min="9677" max="9677" width="6" style="270" customWidth="1"/>
    <col min="9678" max="9678" width="8.42578125" style="270" customWidth="1"/>
    <col min="9679" max="9679" width="6" style="270" bestFit="1" customWidth="1"/>
    <col min="9680" max="9680" width="8.42578125" style="270" customWidth="1"/>
    <col min="9681" max="9681" width="6" style="270" customWidth="1"/>
    <col min="9682" max="9682" width="8.42578125" style="270" customWidth="1"/>
    <col min="9683" max="9683" width="6" style="270" bestFit="1" customWidth="1"/>
    <col min="9684" max="9684" width="8.42578125" style="270" customWidth="1"/>
    <col min="9685" max="9685" width="6" style="270" customWidth="1"/>
    <col min="9686" max="9686" width="8.42578125" style="270" customWidth="1"/>
    <col min="9687" max="9687" width="6" style="270" bestFit="1" customWidth="1"/>
    <col min="9688" max="9688" width="8.42578125" style="270" customWidth="1"/>
    <col min="9689" max="9689" width="6" style="270" customWidth="1"/>
    <col min="9690" max="9690" width="8.42578125" style="270" customWidth="1"/>
    <col min="9691" max="9691" width="6" style="270" bestFit="1" customWidth="1"/>
    <col min="9692" max="9692" width="8.42578125" style="270" customWidth="1"/>
    <col min="9693" max="9693" width="6" style="270" customWidth="1"/>
    <col min="9694" max="9694" width="8.42578125" style="270" customWidth="1"/>
    <col min="9695" max="9695" width="6" style="270" bestFit="1" customWidth="1"/>
    <col min="9696" max="9696" width="8.42578125" style="270" customWidth="1"/>
    <col min="9697" max="9697" width="6" style="270" customWidth="1"/>
    <col min="9698" max="9698" width="8.42578125" style="270" customWidth="1"/>
    <col min="9699" max="9699" width="6" style="270" bestFit="1" customWidth="1"/>
    <col min="9700" max="9700" width="8.42578125" style="270" customWidth="1"/>
    <col min="9701" max="9701" width="6" style="270" customWidth="1"/>
    <col min="9702" max="9702" width="8.42578125" style="270" customWidth="1"/>
    <col min="9703" max="9703" width="6" style="270" bestFit="1" customWidth="1"/>
    <col min="9704" max="9704" width="8.42578125" style="270" customWidth="1"/>
    <col min="9705" max="9705" width="6" style="270" customWidth="1"/>
    <col min="9706" max="9706" width="8.42578125" style="270" customWidth="1"/>
    <col min="9707" max="9707" width="6" style="270" bestFit="1" customWidth="1"/>
    <col min="9708" max="9708" width="8.42578125" style="270" customWidth="1"/>
    <col min="9709" max="9709" width="6" style="270" customWidth="1"/>
    <col min="9710" max="9710" width="8.42578125" style="270" customWidth="1"/>
    <col min="9711" max="9711" width="6" style="270" bestFit="1" customWidth="1"/>
    <col min="9712" max="9712" width="8.42578125" style="270" customWidth="1"/>
    <col min="9713" max="9713" width="6" style="270" customWidth="1"/>
    <col min="9714" max="9714" width="8.42578125" style="270" customWidth="1"/>
    <col min="9715" max="9715" width="6" style="270" bestFit="1" customWidth="1"/>
    <col min="9716" max="9716" width="8.42578125" style="270" customWidth="1"/>
    <col min="9717" max="9717" width="6" style="270" customWidth="1"/>
    <col min="9718" max="9718" width="8.42578125" style="270" customWidth="1"/>
    <col min="9719" max="9719" width="6" style="270" bestFit="1" customWidth="1"/>
    <col min="9720" max="9720" width="8.42578125" style="270" customWidth="1"/>
    <col min="9721" max="9721" width="6" style="270" customWidth="1"/>
    <col min="9722" max="9722" width="8.42578125" style="270" customWidth="1"/>
    <col min="9723" max="9723" width="6" style="270" bestFit="1" customWidth="1"/>
    <col min="9724" max="9724" width="8.42578125" style="270" customWidth="1"/>
    <col min="9725" max="9725" width="6" style="270" customWidth="1"/>
    <col min="9726" max="9726" width="8.42578125" style="270" customWidth="1"/>
    <col min="9727" max="9727" width="6" style="270" bestFit="1" customWidth="1"/>
    <col min="9728" max="9728" width="8.42578125" style="270" customWidth="1"/>
    <col min="9729" max="9729" width="6" style="270" customWidth="1"/>
    <col min="9730" max="9730" width="8.42578125" style="270" customWidth="1"/>
    <col min="9731" max="9731" width="6" style="270" bestFit="1" customWidth="1"/>
    <col min="9732" max="9732" width="8.42578125" style="270" customWidth="1"/>
    <col min="9733" max="9733" width="6" style="270" customWidth="1"/>
    <col min="9734" max="9734" width="8.42578125" style="270" customWidth="1"/>
    <col min="9735" max="9735" width="6" style="270" bestFit="1" customWidth="1"/>
    <col min="9736" max="9736" width="8.42578125" style="270" customWidth="1"/>
    <col min="9737" max="9737" width="6" style="270" customWidth="1"/>
    <col min="9738" max="9738" width="8.42578125" style="270" customWidth="1"/>
    <col min="9739" max="9739" width="6" style="270" bestFit="1" customWidth="1"/>
    <col min="9740" max="9740" width="8.42578125" style="270" customWidth="1"/>
    <col min="9741" max="9741" width="6" style="270" customWidth="1"/>
    <col min="9742" max="9742" width="8.42578125" style="270" customWidth="1"/>
    <col min="9743" max="9743" width="6" style="270" bestFit="1" customWidth="1"/>
    <col min="9744" max="9744" width="8.42578125" style="270" customWidth="1"/>
    <col min="9745" max="9745" width="6" style="270" customWidth="1"/>
    <col min="9746" max="9746" width="8.42578125" style="270" customWidth="1"/>
    <col min="9747" max="9747" width="6" style="270" bestFit="1" customWidth="1"/>
    <col min="9748" max="9748" width="8.42578125" style="270" customWidth="1"/>
    <col min="9749" max="9749" width="6" style="270" customWidth="1"/>
    <col min="9750" max="9750" width="8.42578125" style="270" customWidth="1"/>
    <col min="9751" max="9751" width="6" style="270" bestFit="1" customWidth="1"/>
    <col min="9752" max="9752" width="8.42578125" style="270" customWidth="1"/>
    <col min="9753" max="9753" width="6" style="270" customWidth="1"/>
    <col min="9754" max="9754" width="8.42578125" style="270" customWidth="1"/>
    <col min="9755" max="9755" width="6" style="270" bestFit="1" customWidth="1"/>
    <col min="9756" max="9756" width="8.85546875" style="270"/>
    <col min="9757" max="9758" width="6" style="270" bestFit="1" customWidth="1"/>
    <col min="9759" max="9759" width="2.28515625" style="270" bestFit="1" customWidth="1"/>
    <col min="9760" max="9909" width="8.85546875" style="270"/>
    <col min="9910" max="9910" width="4.85546875" style="270" customWidth="1"/>
    <col min="9911" max="9911" width="33.85546875" style="270" customWidth="1"/>
    <col min="9912" max="9913" width="8.85546875" style="270"/>
    <col min="9914" max="9914" width="11.85546875" style="270" customWidth="1"/>
    <col min="9915" max="9915" width="5.7109375" style="270" customWidth="1"/>
    <col min="9916" max="9916" width="8.42578125" style="270" customWidth="1"/>
    <col min="9917" max="9917" width="6" style="270" customWidth="1"/>
    <col min="9918" max="9918" width="8.42578125" style="270" customWidth="1"/>
    <col min="9919" max="9919" width="6.7109375" style="270" bestFit="1" customWidth="1"/>
    <col min="9920" max="9920" width="8.42578125" style="270" customWidth="1"/>
    <col min="9921" max="9921" width="6" style="270" customWidth="1"/>
    <col min="9922" max="9922" width="8.42578125" style="270" customWidth="1"/>
    <col min="9923" max="9923" width="6" style="270" bestFit="1" customWidth="1"/>
    <col min="9924" max="9924" width="8.42578125" style="270" customWidth="1"/>
    <col min="9925" max="9925" width="6" style="270" customWidth="1"/>
    <col min="9926" max="9926" width="8.42578125" style="270" customWidth="1"/>
    <col min="9927" max="9927" width="6" style="270" bestFit="1" customWidth="1"/>
    <col min="9928" max="9928" width="8.42578125" style="270" customWidth="1"/>
    <col min="9929" max="9929" width="6" style="270" customWidth="1"/>
    <col min="9930" max="9930" width="8.42578125" style="270" customWidth="1"/>
    <col min="9931" max="9931" width="6" style="270" bestFit="1" customWidth="1"/>
    <col min="9932" max="9932" width="8.42578125" style="270" customWidth="1"/>
    <col min="9933" max="9933" width="6" style="270" customWidth="1"/>
    <col min="9934" max="9934" width="8.42578125" style="270" customWidth="1"/>
    <col min="9935" max="9935" width="6" style="270" bestFit="1" customWidth="1"/>
    <col min="9936" max="9936" width="8.42578125" style="270" customWidth="1"/>
    <col min="9937" max="9937" width="6" style="270" customWidth="1"/>
    <col min="9938" max="9938" width="8.42578125" style="270" customWidth="1"/>
    <col min="9939" max="9939" width="6" style="270" bestFit="1" customWidth="1"/>
    <col min="9940" max="9940" width="8.42578125" style="270" customWidth="1"/>
    <col min="9941" max="9941" width="6" style="270" customWidth="1"/>
    <col min="9942" max="9942" width="8.42578125" style="270" customWidth="1"/>
    <col min="9943" max="9943" width="6" style="270" bestFit="1" customWidth="1"/>
    <col min="9944" max="9944" width="8.42578125" style="270" customWidth="1"/>
    <col min="9945" max="9945" width="6" style="270" customWidth="1"/>
    <col min="9946" max="9946" width="8.42578125" style="270" customWidth="1"/>
    <col min="9947" max="9947" width="6" style="270" bestFit="1" customWidth="1"/>
    <col min="9948" max="9948" width="8.42578125" style="270" customWidth="1"/>
    <col min="9949" max="9949" width="6" style="270" customWidth="1"/>
    <col min="9950" max="9950" width="8.42578125" style="270" customWidth="1"/>
    <col min="9951" max="9951" width="6" style="270" bestFit="1" customWidth="1"/>
    <col min="9952" max="9952" width="8.42578125" style="270" customWidth="1"/>
    <col min="9953" max="9953" width="6" style="270" customWidth="1"/>
    <col min="9954" max="9954" width="8.42578125" style="270" customWidth="1"/>
    <col min="9955" max="9955" width="6" style="270" bestFit="1" customWidth="1"/>
    <col min="9956" max="9956" width="8.42578125" style="270" customWidth="1"/>
    <col min="9957" max="9957" width="6" style="270" customWidth="1"/>
    <col min="9958" max="9958" width="8.42578125" style="270" customWidth="1"/>
    <col min="9959" max="9959" width="6" style="270" bestFit="1" customWidth="1"/>
    <col min="9960" max="9960" width="8.42578125" style="270" customWidth="1"/>
    <col min="9961" max="9961" width="6" style="270" customWidth="1"/>
    <col min="9962" max="9962" width="8.42578125" style="270" customWidth="1"/>
    <col min="9963" max="9963" width="6" style="270" bestFit="1" customWidth="1"/>
    <col min="9964" max="9964" width="8.42578125" style="270" customWidth="1"/>
    <col min="9965" max="9965" width="6" style="270" customWidth="1"/>
    <col min="9966" max="9966" width="8.42578125" style="270" customWidth="1"/>
    <col min="9967" max="9967" width="6" style="270" bestFit="1" customWidth="1"/>
    <col min="9968" max="9968" width="8.42578125" style="270" customWidth="1"/>
    <col min="9969" max="9969" width="6" style="270" customWidth="1"/>
    <col min="9970" max="9970" width="8.42578125" style="270" customWidth="1"/>
    <col min="9971" max="9971" width="6" style="270" bestFit="1" customWidth="1"/>
    <col min="9972" max="9972" width="8.42578125" style="270" customWidth="1"/>
    <col min="9973" max="9973" width="6" style="270" customWidth="1"/>
    <col min="9974" max="9974" width="8.42578125" style="270" customWidth="1"/>
    <col min="9975" max="9975" width="6" style="270" bestFit="1" customWidth="1"/>
    <col min="9976" max="9976" width="8.42578125" style="270" customWidth="1"/>
    <col min="9977" max="9977" width="6" style="270" customWidth="1"/>
    <col min="9978" max="9978" width="8.42578125" style="270" customWidth="1"/>
    <col min="9979" max="9979" width="6" style="270" bestFit="1" customWidth="1"/>
    <col min="9980" max="9980" width="8.42578125" style="270" customWidth="1"/>
    <col min="9981" max="9981" width="6" style="270" customWidth="1"/>
    <col min="9982" max="9982" width="8.42578125" style="270" customWidth="1"/>
    <col min="9983" max="9983" width="6" style="270" bestFit="1" customWidth="1"/>
    <col min="9984" max="9984" width="8.42578125" style="270" customWidth="1"/>
    <col min="9985" max="9985" width="6" style="270" customWidth="1"/>
    <col min="9986" max="9986" width="8.42578125" style="270" customWidth="1"/>
    <col min="9987" max="9987" width="6" style="270" bestFit="1" customWidth="1"/>
    <col min="9988" max="9988" width="8.42578125" style="270" customWidth="1"/>
    <col min="9989" max="9989" width="6" style="270" customWidth="1"/>
    <col min="9990" max="9990" width="8.42578125" style="270" customWidth="1"/>
    <col min="9991" max="9991" width="6" style="270" bestFit="1" customWidth="1"/>
    <col min="9992" max="9992" width="8.42578125" style="270" customWidth="1"/>
    <col min="9993" max="9993" width="6" style="270" customWidth="1"/>
    <col min="9994" max="9994" width="8.42578125" style="270" customWidth="1"/>
    <col min="9995" max="9995" width="6" style="270" bestFit="1" customWidth="1"/>
    <col min="9996" max="9996" width="8.42578125" style="270" customWidth="1"/>
    <col min="9997" max="9997" width="6" style="270" customWidth="1"/>
    <col min="9998" max="9998" width="8.42578125" style="270" customWidth="1"/>
    <col min="9999" max="9999" width="6" style="270" bestFit="1" customWidth="1"/>
    <col min="10000" max="10000" width="8.42578125" style="270" customWidth="1"/>
    <col min="10001" max="10001" width="6" style="270" customWidth="1"/>
    <col min="10002" max="10002" width="8.42578125" style="270" customWidth="1"/>
    <col min="10003" max="10003" width="6" style="270" bestFit="1" customWidth="1"/>
    <col min="10004" max="10004" width="8.42578125" style="270" customWidth="1"/>
    <col min="10005" max="10005" width="6" style="270" customWidth="1"/>
    <col min="10006" max="10006" width="8.42578125" style="270" customWidth="1"/>
    <col min="10007" max="10007" width="6" style="270" bestFit="1" customWidth="1"/>
    <col min="10008" max="10008" width="8.42578125" style="270" customWidth="1"/>
    <col min="10009" max="10009" width="6" style="270" customWidth="1"/>
    <col min="10010" max="10010" width="8.42578125" style="270" customWidth="1"/>
    <col min="10011" max="10011" width="6" style="270" bestFit="1" customWidth="1"/>
    <col min="10012" max="10012" width="8.85546875" style="270"/>
    <col min="10013" max="10014" width="6" style="270" bestFit="1" customWidth="1"/>
    <col min="10015" max="10015" width="2.28515625" style="270" bestFit="1" customWidth="1"/>
    <col min="10016" max="10165" width="8.85546875" style="270"/>
    <col min="10166" max="10166" width="4.85546875" style="270" customWidth="1"/>
    <col min="10167" max="10167" width="33.85546875" style="270" customWidth="1"/>
    <col min="10168" max="10169" width="8.85546875" style="270"/>
    <col min="10170" max="10170" width="11.85546875" style="270" customWidth="1"/>
    <col min="10171" max="10171" width="5.7109375" style="270" customWidth="1"/>
    <col min="10172" max="10172" width="8.42578125" style="270" customWidth="1"/>
    <col min="10173" max="10173" width="6" style="270" customWidth="1"/>
    <col min="10174" max="10174" width="8.42578125" style="270" customWidth="1"/>
    <col min="10175" max="10175" width="6.7109375" style="270" bestFit="1" customWidth="1"/>
    <col min="10176" max="10176" width="8.42578125" style="270" customWidth="1"/>
    <col min="10177" max="10177" width="6" style="270" customWidth="1"/>
    <col min="10178" max="10178" width="8.42578125" style="270" customWidth="1"/>
    <col min="10179" max="10179" width="6" style="270" bestFit="1" customWidth="1"/>
    <col min="10180" max="10180" width="8.42578125" style="270" customWidth="1"/>
    <col min="10181" max="10181" width="6" style="270" customWidth="1"/>
    <col min="10182" max="10182" width="8.42578125" style="270" customWidth="1"/>
    <col min="10183" max="10183" width="6" style="270" bestFit="1" customWidth="1"/>
    <col min="10184" max="10184" width="8.42578125" style="270" customWidth="1"/>
    <col min="10185" max="10185" width="6" style="270" customWidth="1"/>
    <col min="10186" max="10186" width="8.42578125" style="270" customWidth="1"/>
    <col min="10187" max="10187" width="6" style="270" bestFit="1" customWidth="1"/>
    <col min="10188" max="10188" width="8.42578125" style="270" customWidth="1"/>
    <col min="10189" max="10189" width="6" style="270" customWidth="1"/>
    <col min="10190" max="10190" width="8.42578125" style="270" customWidth="1"/>
    <col min="10191" max="10191" width="6" style="270" bestFit="1" customWidth="1"/>
    <col min="10192" max="10192" width="8.42578125" style="270" customWidth="1"/>
    <col min="10193" max="10193" width="6" style="270" customWidth="1"/>
    <col min="10194" max="10194" width="8.42578125" style="270" customWidth="1"/>
    <col min="10195" max="10195" width="6" style="270" bestFit="1" customWidth="1"/>
    <col min="10196" max="10196" width="8.42578125" style="270" customWidth="1"/>
    <col min="10197" max="10197" width="6" style="270" customWidth="1"/>
    <col min="10198" max="10198" width="8.42578125" style="270" customWidth="1"/>
    <col min="10199" max="10199" width="6" style="270" bestFit="1" customWidth="1"/>
    <col min="10200" max="10200" width="8.42578125" style="270" customWidth="1"/>
    <col min="10201" max="10201" width="6" style="270" customWidth="1"/>
    <col min="10202" max="10202" width="8.42578125" style="270" customWidth="1"/>
    <col min="10203" max="10203" width="6" style="270" bestFit="1" customWidth="1"/>
    <col min="10204" max="10204" width="8.42578125" style="270" customWidth="1"/>
    <col min="10205" max="10205" width="6" style="270" customWidth="1"/>
    <col min="10206" max="10206" width="8.42578125" style="270" customWidth="1"/>
    <col min="10207" max="10207" width="6" style="270" bestFit="1" customWidth="1"/>
    <col min="10208" max="10208" width="8.42578125" style="270" customWidth="1"/>
    <col min="10209" max="10209" width="6" style="270" customWidth="1"/>
    <col min="10210" max="10210" width="8.42578125" style="270" customWidth="1"/>
    <col min="10211" max="10211" width="6" style="270" bestFit="1" customWidth="1"/>
    <col min="10212" max="10212" width="8.42578125" style="270" customWidth="1"/>
    <col min="10213" max="10213" width="6" style="270" customWidth="1"/>
    <col min="10214" max="10214" width="8.42578125" style="270" customWidth="1"/>
    <col min="10215" max="10215" width="6" style="270" bestFit="1" customWidth="1"/>
    <col min="10216" max="10216" width="8.42578125" style="270" customWidth="1"/>
    <col min="10217" max="10217" width="6" style="270" customWidth="1"/>
    <col min="10218" max="10218" width="8.42578125" style="270" customWidth="1"/>
    <col min="10219" max="10219" width="6" style="270" bestFit="1" customWidth="1"/>
    <col min="10220" max="10220" width="8.42578125" style="270" customWidth="1"/>
    <col min="10221" max="10221" width="6" style="270" customWidth="1"/>
    <col min="10222" max="10222" width="8.42578125" style="270" customWidth="1"/>
    <col min="10223" max="10223" width="6" style="270" bestFit="1" customWidth="1"/>
    <col min="10224" max="10224" width="8.42578125" style="270" customWidth="1"/>
    <col min="10225" max="10225" width="6" style="270" customWidth="1"/>
    <col min="10226" max="10226" width="8.42578125" style="270" customWidth="1"/>
    <col min="10227" max="10227" width="6" style="270" bestFit="1" customWidth="1"/>
    <col min="10228" max="10228" width="8.42578125" style="270" customWidth="1"/>
    <col min="10229" max="10229" width="6" style="270" customWidth="1"/>
    <col min="10230" max="10230" width="8.42578125" style="270" customWidth="1"/>
    <col min="10231" max="10231" width="6" style="270" bestFit="1" customWidth="1"/>
    <col min="10232" max="10232" width="8.42578125" style="270" customWidth="1"/>
    <col min="10233" max="10233" width="6" style="270" customWidth="1"/>
    <col min="10234" max="10234" width="8.42578125" style="270" customWidth="1"/>
    <col min="10235" max="10235" width="6" style="270" bestFit="1" customWidth="1"/>
    <col min="10236" max="10236" width="8.42578125" style="270" customWidth="1"/>
    <col min="10237" max="10237" width="6" style="270" customWidth="1"/>
    <col min="10238" max="10238" width="8.42578125" style="270" customWidth="1"/>
    <col min="10239" max="10239" width="6" style="270" bestFit="1" customWidth="1"/>
    <col min="10240" max="10240" width="8.42578125" style="270" customWidth="1"/>
    <col min="10241" max="10241" width="6" style="270" customWidth="1"/>
    <col min="10242" max="10242" width="8.42578125" style="270" customWidth="1"/>
    <col min="10243" max="10243" width="6" style="270" bestFit="1" customWidth="1"/>
    <col min="10244" max="10244" width="8.42578125" style="270" customWidth="1"/>
    <col min="10245" max="10245" width="6" style="270" customWidth="1"/>
    <col min="10246" max="10246" width="8.42578125" style="270" customWidth="1"/>
    <col min="10247" max="10247" width="6" style="270" bestFit="1" customWidth="1"/>
    <col min="10248" max="10248" width="8.42578125" style="270" customWidth="1"/>
    <col min="10249" max="10249" width="6" style="270" customWidth="1"/>
    <col min="10250" max="10250" width="8.42578125" style="270" customWidth="1"/>
    <col min="10251" max="10251" width="6" style="270" bestFit="1" customWidth="1"/>
    <col min="10252" max="10252" width="8.42578125" style="270" customWidth="1"/>
    <col min="10253" max="10253" width="6" style="270" customWidth="1"/>
    <col min="10254" max="10254" width="8.42578125" style="270" customWidth="1"/>
    <col min="10255" max="10255" width="6" style="270" bestFit="1" customWidth="1"/>
    <col min="10256" max="10256" width="8.42578125" style="270" customWidth="1"/>
    <col min="10257" max="10257" width="6" style="270" customWidth="1"/>
    <col min="10258" max="10258" width="8.42578125" style="270" customWidth="1"/>
    <col min="10259" max="10259" width="6" style="270" bestFit="1" customWidth="1"/>
    <col min="10260" max="10260" width="8.42578125" style="270" customWidth="1"/>
    <col min="10261" max="10261" width="6" style="270" customWidth="1"/>
    <col min="10262" max="10262" width="8.42578125" style="270" customWidth="1"/>
    <col min="10263" max="10263" width="6" style="270" bestFit="1" customWidth="1"/>
    <col min="10264" max="10264" width="8.42578125" style="270" customWidth="1"/>
    <col min="10265" max="10265" width="6" style="270" customWidth="1"/>
    <col min="10266" max="10266" width="8.42578125" style="270" customWidth="1"/>
    <col min="10267" max="10267" width="6" style="270" bestFit="1" customWidth="1"/>
    <col min="10268" max="10268" width="8.85546875" style="270"/>
    <col min="10269" max="10270" width="6" style="270" bestFit="1" customWidth="1"/>
    <col min="10271" max="10271" width="2.28515625" style="270" bestFit="1" customWidth="1"/>
    <col min="10272" max="10421" width="8.85546875" style="270"/>
    <col min="10422" max="10422" width="4.85546875" style="270" customWidth="1"/>
    <col min="10423" max="10423" width="33.85546875" style="270" customWidth="1"/>
    <col min="10424" max="10425" width="8.85546875" style="270"/>
    <col min="10426" max="10426" width="11.85546875" style="270" customWidth="1"/>
    <col min="10427" max="10427" width="5.7109375" style="270" customWidth="1"/>
    <col min="10428" max="10428" width="8.42578125" style="270" customWidth="1"/>
    <col min="10429" max="10429" width="6" style="270" customWidth="1"/>
    <col min="10430" max="10430" width="8.42578125" style="270" customWidth="1"/>
    <col min="10431" max="10431" width="6.7109375" style="270" bestFit="1" customWidth="1"/>
    <col min="10432" max="10432" width="8.42578125" style="270" customWidth="1"/>
    <col min="10433" max="10433" width="6" style="270" customWidth="1"/>
    <col min="10434" max="10434" width="8.42578125" style="270" customWidth="1"/>
    <col min="10435" max="10435" width="6" style="270" bestFit="1" customWidth="1"/>
    <col min="10436" max="10436" width="8.42578125" style="270" customWidth="1"/>
    <col min="10437" max="10437" width="6" style="270" customWidth="1"/>
    <col min="10438" max="10438" width="8.42578125" style="270" customWidth="1"/>
    <col min="10439" max="10439" width="6" style="270" bestFit="1" customWidth="1"/>
    <col min="10440" max="10440" width="8.42578125" style="270" customWidth="1"/>
    <col min="10441" max="10441" width="6" style="270" customWidth="1"/>
    <col min="10442" max="10442" width="8.42578125" style="270" customWidth="1"/>
    <col min="10443" max="10443" width="6" style="270" bestFit="1" customWidth="1"/>
    <col min="10444" max="10444" width="8.42578125" style="270" customWidth="1"/>
    <col min="10445" max="10445" width="6" style="270" customWidth="1"/>
    <col min="10446" max="10446" width="8.42578125" style="270" customWidth="1"/>
    <col min="10447" max="10447" width="6" style="270" bestFit="1" customWidth="1"/>
    <col min="10448" max="10448" width="8.42578125" style="270" customWidth="1"/>
    <col min="10449" max="10449" width="6" style="270" customWidth="1"/>
    <col min="10450" max="10450" width="8.42578125" style="270" customWidth="1"/>
    <col min="10451" max="10451" width="6" style="270" bestFit="1" customWidth="1"/>
    <col min="10452" max="10452" width="8.42578125" style="270" customWidth="1"/>
    <col min="10453" max="10453" width="6" style="270" customWidth="1"/>
    <col min="10454" max="10454" width="8.42578125" style="270" customWidth="1"/>
    <col min="10455" max="10455" width="6" style="270" bestFit="1" customWidth="1"/>
    <col min="10456" max="10456" width="8.42578125" style="270" customWidth="1"/>
    <col min="10457" max="10457" width="6" style="270" customWidth="1"/>
    <col min="10458" max="10458" width="8.42578125" style="270" customWidth="1"/>
    <col min="10459" max="10459" width="6" style="270" bestFit="1" customWidth="1"/>
    <col min="10460" max="10460" width="8.42578125" style="270" customWidth="1"/>
    <col min="10461" max="10461" width="6" style="270" customWidth="1"/>
    <col min="10462" max="10462" width="8.42578125" style="270" customWidth="1"/>
    <col min="10463" max="10463" width="6" style="270" bestFit="1" customWidth="1"/>
    <col min="10464" max="10464" width="8.42578125" style="270" customWidth="1"/>
    <col min="10465" max="10465" width="6" style="270" customWidth="1"/>
    <col min="10466" max="10466" width="8.42578125" style="270" customWidth="1"/>
    <col min="10467" max="10467" width="6" style="270" bestFit="1" customWidth="1"/>
    <col min="10468" max="10468" width="8.42578125" style="270" customWidth="1"/>
    <col min="10469" max="10469" width="6" style="270" customWidth="1"/>
    <col min="10470" max="10470" width="8.42578125" style="270" customWidth="1"/>
    <col min="10471" max="10471" width="6" style="270" bestFit="1" customWidth="1"/>
    <col min="10472" max="10472" width="8.42578125" style="270" customWidth="1"/>
    <col min="10473" max="10473" width="6" style="270" customWidth="1"/>
    <col min="10474" max="10474" width="8.42578125" style="270" customWidth="1"/>
    <col min="10475" max="10475" width="6" style="270" bestFit="1" customWidth="1"/>
    <col min="10476" max="10476" width="8.42578125" style="270" customWidth="1"/>
    <col min="10477" max="10477" width="6" style="270" customWidth="1"/>
    <col min="10478" max="10478" width="8.42578125" style="270" customWidth="1"/>
    <col min="10479" max="10479" width="6" style="270" bestFit="1" customWidth="1"/>
    <col min="10480" max="10480" width="8.42578125" style="270" customWidth="1"/>
    <col min="10481" max="10481" width="6" style="270" customWidth="1"/>
    <col min="10482" max="10482" width="8.42578125" style="270" customWidth="1"/>
    <col min="10483" max="10483" width="6" style="270" bestFit="1" customWidth="1"/>
    <col min="10484" max="10484" width="8.42578125" style="270" customWidth="1"/>
    <col min="10485" max="10485" width="6" style="270" customWidth="1"/>
    <col min="10486" max="10486" width="8.42578125" style="270" customWidth="1"/>
    <col min="10487" max="10487" width="6" style="270" bestFit="1" customWidth="1"/>
    <col min="10488" max="10488" width="8.42578125" style="270" customWidth="1"/>
    <col min="10489" max="10489" width="6" style="270" customWidth="1"/>
    <col min="10490" max="10490" width="8.42578125" style="270" customWidth="1"/>
    <col min="10491" max="10491" width="6" style="270" bestFit="1" customWidth="1"/>
    <col min="10492" max="10492" width="8.42578125" style="270" customWidth="1"/>
    <col min="10493" max="10493" width="6" style="270" customWidth="1"/>
    <col min="10494" max="10494" width="8.42578125" style="270" customWidth="1"/>
    <col min="10495" max="10495" width="6" style="270" bestFit="1" customWidth="1"/>
    <col min="10496" max="10496" width="8.42578125" style="270" customWidth="1"/>
    <col min="10497" max="10497" width="6" style="270" customWidth="1"/>
    <col min="10498" max="10498" width="8.42578125" style="270" customWidth="1"/>
    <col min="10499" max="10499" width="6" style="270" bestFit="1" customWidth="1"/>
    <col min="10500" max="10500" width="8.42578125" style="270" customWidth="1"/>
    <col min="10501" max="10501" width="6" style="270" customWidth="1"/>
    <col min="10502" max="10502" width="8.42578125" style="270" customWidth="1"/>
    <col min="10503" max="10503" width="6" style="270" bestFit="1" customWidth="1"/>
    <col min="10504" max="10504" width="8.42578125" style="270" customWidth="1"/>
    <col min="10505" max="10505" width="6" style="270" customWidth="1"/>
    <col min="10506" max="10506" width="8.42578125" style="270" customWidth="1"/>
    <col min="10507" max="10507" width="6" style="270" bestFit="1" customWidth="1"/>
    <col min="10508" max="10508" width="8.42578125" style="270" customWidth="1"/>
    <col min="10509" max="10509" width="6" style="270" customWidth="1"/>
    <col min="10510" max="10510" width="8.42578125" style="270" customWidth="1"/>
    <col min="10511" max="10511" width="6" style="270" bestFit="1" customWidth="1"/>
    <col min="10512" max="10512" width="8.42578125" style="270" customWidth="1"/>
    <col min="10513" max="10513" width="6" style="270" customWidth="1"/>
    <col min="10514" max="10514" width="8.42578125" style="270" customWidth="1"/>
    <col min="10515" max="10515" width="6" style="270" bestFit="1" customWidth="1"/>
    <col min="10516" max="10516" width="8.42578125" style="270" customWidth="1"/>
    <col min="10517" max="10517" width="6" style="270" customWidth="1"/>
    <col min="10518" max="10518" width="8.42578125" style="270" customWidth="1"/>
    <col min="10519" max="10519" width="6" style="270" bestFit="1" customWidth="1"/>
    <col min="10520" max="10520" width="8.42578125" style="270" customWidth="1"/>
    <col min="10521" max="10521" width="6" style="270" customWidth="1"/>
    <col min="10522" max="10522" width="8.42578125" style="270" customWidth="1"/>
    <col min="10523" max="10523" width="6" style="270" bestFit="1" customWidth="1"/>
    <col min="10524" max="10524" width="8.85546875" style="270"/>
    <col min="10525" max="10526" width="6" style="270" bestFit="1" customWidth="1"/>
    <col min="10527" max="10527" width="2.28515625" style="270" bestFit="1" customWidth="1"/>
    <col min="10528" max="10677" width="8.85546875" style="270"/>
    <col min="10678" max="10678" width="4.85546875" style="270" customWidth="1"/>
    <col min="10679" max="10679" width="33.85546875" style="270" customWidth="1"/>
    <col min="10680" max="10681" width="8.85546875" style="270"/>
    <col min="10682" max="10682" width="11.85546875" style="270" customWidth="1"/>
    <col min="10683" max="10683" width="5.7109375" style="270" customWidth="1"/>
    <col min="10684" max="10684" width="8.42578125" style="270" customWidth="1"/>
    <col min="10685" max="10685" width="6" style="270" customWidth="1"/>
    <col min="10686" max="10686" width="8.42578125" style="270" customWidth="1"/>
    <col min="10687" max="10687" width="6.7109375" style="270" bestFit="1" customWidth="1"/>
    <col min="10688" max="10688" width="8.42578125" style="270" customWidth="1"/>
    <col min="10689" max="10689" width="6" style="270" customWidth="1"/>
    <col min="10690" max="10690" width="8.42578125" style="270" customWidth="1"/>
    <col min="10691" max="10691" width="6" style="270" bestFit="1" customWidth="1"/>
    <col min="10692" max="10692" width="8.42578125" style="270" customWidth="1"/>
    <col min="10693" max="10693" width="6" style="270" customWidth="1"/>
    <col min="10694" max="10694" width="8.42578125" style="270" customWidth="1"/>
    <col min="10695" max="10695" width="6" style="270" bestFit="1" customWidth="1"/>
    <col min="10696" max="10696" width="8.42578125" style="270" customWidth="1"/>
    <col min="10697" max="10697" width="6" style="270" customWidth="1"/>
    <col min="10698" max="10698" width="8.42578125" style="270" customWidth="1"/>
    <col min="10699" max="10699" width="6" style="270" bestFit="1" customWidth="1"/>
    <col min="10700" max="10700" width="8.42578125" style="270" customWidth="1"/>
    <col min="10701" max="10701" width="6" style="270" customWidth="1"/>
    <col min="10702" max="10702" width="8.42578125" style="270" customWidth="1"/>
    <col min="10703" max="10703" width="6" style="270" bestFit="1" customWidth="1"/>
    <col min="10704" max="10704" width="8.42578125" style="270" customWidth="1"/>
    <col min="10705" max="10705" width="6" style="270" customWidth="1"/>
    <col min="10706" max="10706" width="8.42578125" style="270" customWidth="1"/>
    <col min="10707" max="10707" width="6" style="270" bestFit="1" customWidth="1"/>
    <col min="10708" max="10708" width="8.42578125" style="270" customWidth="1"/>
    <col min="10709" max="10709" width="6" style="270" customWidth="1"/>
    <col min="10710" max="10710" width="8.42578125" style="270" customWidth="1"/>
    <col min="10711" max="10711" width="6" style="270" bestFit="1" customWidth="1"/>
    <col min="10712" max="10712" width="8.42578125" style="270" customWidth="1"/>
    <col min="10713" max="10713" width="6" style="270" customWidth="1"/>
    <col min="10714" max="10714" width="8.42578125" style="270" customWidth="1"/>
    <col min="10715" max="10715" width="6" style="270" bestFit="1" customWidth="1"/>
    <col min="10716" max="10716" width="8.42578125" style="270" customWidth="1"/>
    <col min="10717" max="10717" width="6" style="270" customWidth="1"/>
    <col min="10718" max="10718" width="8.42578125" style="270" customWidth="1"/>
    <col min="10719" max="10719" width="6" style="270" bestFit="1" customWidth="1"/>
    <col min="10720" max="10720" width="8.42578125" style="270" customWidth="1"/>
    <col min="10721" max="10721" width="6" style="270" customWidth="1"/>
    <col min="10722" max="10722" width="8.42578125" style="270" customWidth="1"/>
    <col min="10723" max="10723" width="6" style="270" bestFit="1" customWidth="1"/>
    <col min="10724" max="10724" width="8.42578125" style="270" customWidth="1"/>
    <col min="10725" max="10725" width="6" style="270" customWidth="1"/>
    <col min="10726" max="10726" width="8.42578125" style="270" customWidth="1"/>
    <col min="10727" max="10727" width="6" style="270" bestFit="1" customWidth="1"/>
    <col min="10728" max="10728" width="8.42578125" style="270" customWidth="1"/>
    <col min="10729" max="10729" width="6" style="270" customWidth="1"/>
    <col min="10730" max="10730" width="8.42578125" style="270" customWidth="1"/>
    <col min="10731" max="10731" width="6" style="270" bestFit="1" customWidth="1"/>
    <col min="10732" max="10732" width="8.42578125" style="270" customWidth="1"/>
    <col min="10733" max="10733" width="6" style="270" customWidth="1"/>
    <col min="10734" max="10734" width="8.42578125" style="270" customWidth="1"/>
    <col min="10735" max="10735" width="6" style="270" bestFit="1" customWidth="1"/>
    <col min="10736" max="10736" width="8.42578125" style="270" customWidth="1"/>
    <col min="10737" max="10737" width="6" style="270" customWidth="1"/>
    <col min="10738" max="10738" width="8.42578125" style="270" customWidth="1"/>
    <col min="10739" max="10739" width="6" style="270" bestFit="1" customWidth="1"/>
    <col min="10740" max="10740" width="8.42578125" style="270" customWidth="1"/>
    <col min="10741" max="10741" width="6" style="270" customWidth="1"/>
    <col min="10742" max="10742" width="8.42578125" style="270" customWidth="1"/>
    <col min="10743" max="10743" width="6" style="270" bestFit="1" customWidth="1"/>
    <col min="10744" max="10744" width="8.42578125" style="270" customWidth="1"/>
    <col min="10745" max="10745" width="6" style="270" customWidth="1"/>
    <col min="10746" max="10746" width="8.42578125" style="270" customWidth="1"/>
    <col min="10747" max="10747" width="6" style="270" bestFit="1" customWidth="1"/>
    <col min="10748" max="10748" width="8.42578125" style="270" customWidth="1"/>
    <col min="10749" max="10749" width="6" style="270" customWidth="1"/>
    <col min="10750" max="10750" width="8.42578125" style="270" customWidth="1"/>
    <col min="10751" max="10751" width="6" style="270" bestFit="1" customWidth="1"/>
    <col min="10752" max="10752" width="8.42578125" style="270" customWidth="1"/>
    <col min="10753" max="10753" width="6" style="270" customWidth="1"/>
    <col min="10754" max="10754" width="8.42578125" style="270" customWidth="1"/>
    <col min="10755" max="10755" width="6" style="270" bestFit="1" customWidth="1"/>
    <col min="10756" max="10756" width="8.42578125" style="270" customWidth="1"/>
    <col min="10757" max="10757" width="6" style="270" customWidth="1"/>
    <col min="10758" max="10758" width="8.42578125" style="270" customWidth="1"/>
    <col min="10759" max="10759" width="6" style="270" bestFit="1" customWidth="1"/>
    <col min="10760" max="10760" width="8.42578125" style="270" customWidth="1"/>
    <col min="10761" max="10761" width="6" style="270" customWidth="1"/>
    <col min="10762" max="10762" width="8.42578125" style="270" customWidth="1"/>
    <col min="10763" max="10763" width="6" style="270" bestFit="1" customWidth="1"/>
    <col min="10764" max="10764" width="8.42578125" style="270" customWidth="1"/>
    <col min="10765" max="10765" width="6" style="270" customWidth="1"/>
    <col min="10766" max="10766" width="8.42578125" style="270" customWidth="1"/>
    <col min="10767" max="10767" width="6" style="270" bestFit="1" customWidth="1"/>
    <col min="10768" max="10768" width="8.42578125" style="270" customWidth="1"/>
    <col min="10769" max="10769" width="6" style="270" customWidth="1"/>
    <col min="10770" max="10770" width="8.42578125" style="270" customWidth="1"/>
    <col min="10771" max="10771" width="6" style="270" bestFit="1" customWidth="1"/>
    <col min="10772" max="10772" width="8.42578125" style="270" customWidth="1"/>
    <col min="10773" max="10773" width="6" style="270" customWidth="1"/>
    <col min="10774" max="10774" width="8.42578125" style="270" customWidth="1"/>
    <col min="10775" max="10775" width="6" style="270" bestFit="1" customWidth="1"/>
    <col min="10776" max="10776" width="8.42578125" style="270" customWidth="1"/>
    <col min="10777" max="10777" width="6" style="270" customWidth="1"/>
    <col min="10778" max="10778" width="8.42578125" style="270" customWidth="1"/>
    <col min="10779" max="10779" width="6" style="270" bestFit="1" customWidth="1"/>
    <col min="10780" max="10780" width="8.85546875" style="270"/>
    <col min="10781" max="10782" width="6" style="270" bestFit="1" customWidth="1"/>
    <col min="10783" max="10783" width="2.28515625" style="270" bestFit="1" customWidth="1"/>
    <col min="10784" max="10933" width="8.85546875" style="270"/>
    <col min="10934" max="10934" width="4.85546875" style="270" customWidth="1"/>
    <col min="10935" max="10935" width="33.85546875" style="270" customWidth="1"/>
    <col min="10936" max="10937" width="8.85546875" style="270"/>
    <col min="10938" max="10938" width="11.85546875" style="270" customWidth="1"/>
    <col min="10939" max="10939" width="5.7109375" style="270" customWidth="1"/>
    <col min="10940" max="10940" width="8.42578125" style="270" customWidth="1"/>
    <col min="10941" max="10941" width="6" style="270" customWidth="1"/>
    <col min="10942" max="10942" width="8.42578125" style="270" customWidth="1"/>
    <col min="10943" max="10943" width="6.7109375" style="270" bestFit="1" customWidth="1"/>
    <col min="10944" max="10944" width="8.42578125" style="270" customWidth="1"/>
    <col min="10945" max="10945" width="6" style="270" customWidth="1"/>
    <col min="10946" max="10946" width="8.42578125" style="270" customWidth="1"/>
    <col min="10947" max="10947" width="6" style="270" bestFit="1" customWidth="1"/>
    <col min="10948" max="10948" width="8.42578125" style="270" customWidth="1"/>
    <col min="10949" max="10949" width="6" style="270" customWidth="1"/>
    <col min="10950" max="10950" width="8.42578125" style="270" customWidth="1"/>
    <col min="10951" max="10951" width="6" style="270" bestFit="1" customWidth="1"/>
    <col min="10952" max="10952" width="8.42578125" style="270" customWidth="1"/>
    <col min="10953" max="10953" width="6" style="270" customWidth="1"/>
    <col min="10954" max="10954" width="8.42578125" style="270" customWidth="1"/>
    <col min="10955" max="10955" width="6" style="270" bestFit="1" customWidth="1"/>
    <col min="10956" max="10956" width="8.42578125" style="270" customWidth="1"/>
    <col min="10957" max="10957" width="6" style="270" customWidth="1"/>
    <col min="10958" max="10958" width="8.42578125" style="270" customWidth="1"/>
    <col min="10959" max="10959" width="6" style="270" bestFit="1" customWidth="1"/>
    <col min="10960" max="10960" width="8.42578125" style="270" customWidth="1"/>
    <col min="10961" max="10961" width="6" style="270" customWidth="1"/>
    <col min="10962" max="10962" width="8.42578125" style="270" customWidth="1"/>
    <col min="10963" max="10963" width="6" style="270" bestFit="1" customWidth="1"/>
    <col min="10964" max="10964" width="8.42578125" style="270" customWidth="1"/>
    <col min="10965" max="10965" width="6" style="270" customWidth="1"/>
    <col min="10966" max="10966" width="8.42578125" style="270" customWidth="1"/>
    <col min="10967" max="10967" width="6" style="270" bestFit="1" customWidth="1"/>
    <col min="10968" max="10968" width="8.42578125" style="270" customWidth="1"/>
    <col min="10969" max="10969" width="6" style="270" customWidth="1"/>
    <col min="10970" max="10970" width="8.42578125" style="270" customWidth="1"/>
    <col min="10971" max="10971" width="6" style="270" bestFit="1" customWidth="1"/>
    <col min="10972" max="10972" width="8.42578125" style="270" customWidth="1"/>
    <col min="10973" max="10973" width="6" style="270" customWidth="1"/>
    <col min="10974" max="10974" width="8.42578125" style="270" customWidth="1"/>
    <col min="10975" max="10975" width="6" style="270" bestFit="1" customWidth="1"/>
    <col min="10976" max="10976" width="8.42578125" style="270" customWidth="1"/>
    <col min="10977" max="10977" width="6" style="270" customWidth="1"/>
    <col min="10978" max="10978" width="8.42578125" style="270" customWidth="1"/>
    <col min="10979" max="10979" width="6" style="270" bestFit="1" customWidth="1"/>
    <col min="10980" max="10980" width="8.42578125" style="270" customWidth="1"/>
    <col min="10981" max="10981" width="6" style="270" customWidth="1"/>
    <col min="10982" max="10982" width="8.42578125" style="270" customWidth="1"/>
    <col min="10983" max="10983" width="6" style="270" bestFit="1" customWidth="1"/>
    <col min="10984" max="10984" width="8.42578125" style="270" customWidth="1"/>
    <col min="10985" max="10985" width="6" style="270" customWidth="1"/>
    <col min="10986" max="10986" width="8.42578125" style="270" customWidth="1"/>
    <col min="10987" max="10987" width="6" style="270" bestFit="1" customWidth="1"/>
    <col min="10988" max="10988" width="8.42578125" style="270" customWidth="1"/>
    <col min="10989" max="10989" width="6" style="270" customWidth="1"/>
    <col min="10990" max="10990" width="8.42578125" style="270" customWidth="1"/>
    <col min="10991" max="10991" width="6" style="270" bestFit="1" customWidth="1"/>
    <col min="10992" max="10992" width="8.42578125" style="270" customWidth="1"/>
    <col min="10993" max="10993" width="6" style="270" customWidth="1"/>
    <col min="10994" max="10994" width="8.42578125" style="270" customWidth="1"/>
    <col min="10995" max="10995" width="6" style="270" bestFit="1" customWidth="1"/>
    <col min="10996" max="10996" width="8.42578125" style="270" customWidth="1"/>
    <col min="10997" max="10997" width="6" style="270" customWidth="1"/>
    <col min="10998" max="10998" width="8.42578125" style="270" customWidth="1"/>
    <col min="10999" max="10999" width="6" style="270" bestFit="1" customWidth="1"/>
    <col min="11000" max="11000" width="8.42578125" style="270" customWidth="1"/>
    <col min="11001" max="11001" width="6" style="270" customWidth="1"/>
    <col min="11002" max="11002" width="8.42578125" style="270" customWidth="1"/>
    <col min="11003" max="11003" width="6" style="270" bestFit="1" customWidth="1"/>
    <col min="11004" max="11004" width="8.42578125" style="270" customWidth="1"/>
    <col min="11005" max="11005" width="6" style="270" customWidth="1"/>
    <col min="11006" max="11006" width="8.42578125" style="270" customWidth="1"/>
    <col min="11007" max="11007" width="6" style="270" bestFit="1" customWidth="1"/>
    <col min="11008" max="11008" width="8.42578125" style="270" customWidth="1"/>
    <col min="11009" max="11009" width="6" style="270" customWidth="1"/>
    <col min="11010" max="11010" width="8.42578125" style="270" customWidth="1"/>
    <col min="11011" max="11011" width="6" style="270" bestFit="1" customWidth="1"/>
    <col min="11012" max="11012" width="8.42578125" style="270" customWidth="1"/>
    <col min="11013" max="11013" width="6" style="270" customWidth="1"/>
    <col min="11014" max="11014" width="8.42578125" style="270" customWidth="1"/>
    <col min="11015" max="11015" width="6" style="270" bestFit="1" customWidth="1"/>
    <col min="11016" max="11016" width="8.42578125" style="270" customWidth="1"/>
    <col min="11017" max="11017" width="6" style="270" customWidth="1"/>
    <col min="11018" max="11018" width="8.42578125" style="270" customWidth="1"/>
    <col min="11019" max="11019" width="6" style="270" bestFit="1" customWidth="1"/>
    <col min="11020" max="11020" width="8.42578125" style="270" customWidth="1"/>
    <col min="11021" max="11021" width="6" style="270" customWidth="1"/>
    <col min="11022" max="11022" width="8.42578125" style="270" customWidth="1"/>
    <col min="11023" max="11023" width="6" style="270" bestFit="1" customWidth="1"/>
    <col min="11024" max="11024" width="8.42578125" style="270" customWidth="1"/>
    <col min="11025" max="11025" width="6" style="270" customWidth="1"/>
    <col min="11026" max="11026" width="8.42578125" style="270" customWidth="1"/>
    <col min="11027" max="11027" width="6" style="270" bestFit="1" customWidth="1"/>
    <col min="11028" max="11028" width="8.42578125" style="270" customWidth="1"/>
    <col min="11029" max="11029" width="6" style="270" customWidth="1"/>
    <col min="11030" max="11030" width="8.42578125" style="270" customWidth="1"/>
    <col min="11031" max="11031" width="6" style="270" bestFit="1" customWidth="1"/>
    <col min="11032" max="11032" width="8.42578125" style="270" customWidth="1"/>
    <col min="11033" max="11033" width="6" style="270" customWidth="1"/>
    <col min="11034" max="11034" width="8.42578125" style="270" customWidth="1"/>
    <col min="11035" max="11035" width="6" style="270" bestFit="1" customWidth="1"/>
    <col min="11036" max="11036" width="8.85546875" style="270"/>
    <col min="11037" max="11038" width="6" style="270" bestFit="1" customWidth="1"/>
    <col min="11039" max="11039" width="2.28515625" style="270" bestFit="1" customWidth="1"/>
    <col min="11040" max="11189" width="8.85546875" style="270"/>
    <col min="11190" max="11190" width="4.85546875" style="270" customWidth="1"/>
    <col min="11191" max="11191" width="33.85546875" style="270" customWidth="1"/>
    <col min="11192" max="11193" width="8.85546875" style="270"/>
    <col min="11194" max="11194" width="11.85546875" style="270" customWidth="1"/>
    <col min="11195" max="11195" width="5.7109375" style="270" customWidth="1"/>
    <col min="11196" max="11196" width="8.42578125" style="270" customWidth="1"/>
    <col min="11197" max="11197" width="6" style="270" customWidth="1"/>
    <col min="11198" max="11198" width="8.42578125" style="270" customWidth="1"/>
    <col min="11199" max="11199" width="6.7109375" style="270" bestFit="1" customWidth="1"/>
    <col min="11200" max="11200" width="8.42578125" style="270" customWidth="1"/>
    <col min="11201" max="11201" width="6" style="270" customWidth="1"/>
    <col min="11202" max="11202" width="8.42578125" style="270" customWidth="1"/>
    <col min="11203" max="11203" width="6" style="270" bestFit="1" customWidth="1"/>
    <col min="11204" max="11204" width="8.42578125" style="270" customWidth="1"/>
    <col min="11205" max="11205" width="6" style="270" customWidth="1"/>
    <col min="11206" max="11206" width="8.42578125" style="270" customWidth="1"/>
    <col min="11207" max="11207" width="6" style="270" bestFit="1" customWidth="1"/>
    <col min="11208" max="11208" width="8.42578125" style="270" customWidth="1"/>
    <col min="11209" max="11209" width="6" style="270" customWidth="1"/>
    <col min="11210" max="11210" width="8.42578125" style="270" customWidth="1"/>
    <col min="11211" max="11211" width="6" style="270" bestFit="1" customWidth="1"/>
    <col min="11212" max="11212" width="8.42578125" style="270" customWidth="1"/>
    <col min="11213" max="11213" width="6" style="270" customWidth="1"/>
    <col min="11214" max="11214" width="8.42578125" style="270" customWidth="1"/>
    <col min="11215" max="11215" width="6" style="270" bestFit="1" customWidth="1"/>
    <col min="11216" max="11216" width="8.42578125" style="270" customWidth="1"/>
    <col min="11217" max="11217" width="6" style="270" customWidth="1"/>
    <col min="11218" max="11218" width="8.42578125" style="270" customWidth="1"/>
    <col min="11219" max="11219" width="6" style="270" bestFit="1" customWidth="1"/>
    <col min="11220" max="11220" width="8.42578125" style="270" customWidth="1"/>
    <col min="11221" max="11221" width="6" style="270" customWidth="1"/>
    <col min="11222" max="11222" width="8.42578125" style="270" customWidth="1"/>
    <col min="11223" max="11223" width="6" style="270" bestFit="1" customWidth="1"/>
    <col min="11224" max="11224" width="8.42578125" style="270" customWidth="1"/>
    <col min="11225" max="11225" width="6" style="270" customWidth="1"/>
    <col min="11226" max="11226" width="8.42578125" style="270" customWidth="1"/>
    <col min="11227" max="11227" width="6" style="270" bestFit="1" customWidth="1"/>
    <col min="11228" max="11228" width="8.42578125" style="270" customWidth="1"/>
    <col min="11229" max="11229" width="6" style="270" customWidth="1"/>
    <col min="11230" max="11230" width="8.42578125" style="270" customWidth="1"/>
    <col min="11231" max="11231" width="6" style="270" bestFit="1" customWidth="1"/>
    <col min="11232" max="11232" width="8.42578125" style="270" customWidth="1"/>
    <col min="11233" max="11233" width="6" style="270" customWidth="1"/>
    <col min="11234" max="11234" width="8.42578125" style="270" customWidth="1"/>
    <col min="11235" max="11235" width="6" style="270" bestFit="1" customWidth="1"/>
    <col min="11236" max="11236" width="8.42578125" style="270" customWidth="1"/>
    <col min="11237" max="11237" width="6" style="270" customWidth="1"/>
    <col min="11238" max="11238" width="8.42578125" style="270" customWidth="1"/>
    <col min="11239" max="11239" width="6" style="270" bestFit="1" customWidth="1"/>
    <col min="11240" max="11240" width="8.42578125" style="270" customWidth="1"/>
    <col min="11241" max="11241" width="6" style="270" customWidth="1"/>
    <col min="11242" max="11242" width="8.42578125" style="270" customWidth="1"/>
    <col min="11243" max="11243" width="6" style="270" bestFit="1" customWidth="1"/>
    <col min="11244" max="11244" width="8.42578125" style="270" customWidth="1"/>
    <col min="11245" max="11245" width="6" style="270" customWidth="1"/>
    <col min="11246" max="11246" width="8.42578125" style="270" customWidth="1"/>
    <col min="11247" max="11247" width="6" style="270" bestFit="1" customWidth="1"/>
    <col min="11248" max="11248" width="8.42578125" style="270" customWidth="1"/>
    <col min="11249" max="11249" width="6" style="270" customWidth="1"/>
    <col min="11250" max="11250" width="8.42578125" style="270" customWidth="1"/>
    <col min="11251" max="11251" width="6" style="270" bestFit="1" customWidth="1"/>
    <col min="11252" max="11252" width="8.42578125" style="270" customWidth="1"/>
    <col min="11253" max="11253" width="6" style="270" customWidth="1"/>
    <col min="11254" max="11254" width="8.42578125" style="270" customWidth="1"/>
    <col min="11255" max="11255" width="6" style="270" bestFit="1" customWidth="1"/>
    <col min="11256" max="11256" width="8.42578125" style="270" customWidth="1"/>
    <col min="11257" max="11257" width="6" style="270" customWidth="1"/>
    <col min="11258" max="11258" width="8.42578125" style="270" customWidth="1"/>
    <col min="11259" max="11259" width="6" style="270" bestFit="1" customWidth="1"/>
    <col min="11260" max="11260" width="8.42578125" style="270" customWidth="1"/>
    <col min="11261" max="11261" width="6" style="270" customWidth="1"/>
    <col min="11262" max="11262" width="8.42578125" style="270" customWidth="1"/>
    <col min="11263" max="11263" width="6" style="270" bestFit="1" customWidth="1"/>
    <col min="11264" max="11264" width="8.42578125" style="270" customWidth="1"/>
    <col min="11265" max="11265" width="6" style="270" customWidth="1"/>
    <col min="11266" max="11266" width="8.42578125" style="270" customWidth="1"/>
    <col min="11267" max="11267" width="6" style="270" bestFit="1" customWidth="1"/>
    <col min="11268" max="11268" width="8.42578125" style="270" customWidth="1"/>
    <col min="11269" max="11269" width="6" style="270" customWidth="1"/>
    <col min="11270" max="11270" width="8.42578125" style="270" customWidth="1"/>
    <col min="11271" max="11271" width="6" style="270" bestFit="1" customWidth="1"/>
    <col min="11272" max="11272" width="8.42578125" style="270" customWidth="1"/>
    <col min="11273" max="11273" width="6" style="270" customWidth="1"/>
    <col min="11274" max="11274" width="8.42578125" style="270" customWidth="1"/>
    <col min="11275" max="11275" width="6" style="270" bestFit="1" customWidth="1"/>
    <col min="11276" max="11276" width="8.42578125" style="270" customWidth="1"/>
    <col min="11277" max="11277" width="6" style="270" customWidth="1"/>
    <col min="11278" max="11278" width="8.42578125" style="270" customWidth="1"/>
    <col min="11279" max="11279" width="6" style="270" bestFit="1" customWidth="1"/>
    <col min="11280" max="11280" width="8.42578125" style="270" customWidth="1"/>
    <col min="11281" max="11281" width="6" style="270" customWidth="1"/>
    <col min="11282" max="11282" width="8.42578125" style="270" customWidth="1"/>
    <col min="11283" max="11283" width="6" style="270" bestFit="1" customWidth="1"/>
    <col min="11284" max="11284" width="8.42578125" style="270" customWidth="1"/>
    <col min="11285" max="11285" width="6" style="270" customWidth="1"/>
    <col min="11286" max="11286" width="8.42578125" style="270" customWidth="1"/>
    <col min="11287" max="11287" width="6" style="270" bestFit="1" customWidth="1"/>
    <col min="11288" max="11288" width="8.42578125" style="270" customWidth="1"/>
    <col min="11289" max="11289" width="6" style="270" customWidth="1"/>
    <col min="11290" max="11290" width="8.42578125" style="270" customWidth="1"/>
    <col min="11291" max="11291" width="6" style="270" bestFit="1" customWidth="1"/>
    <col min="11292" max="11292" width="8.85546875" style="270"/>
    <col min="11293" max="11294" width="6" style="270" bestFit="1" customWidth="1"/>
    <col min="11295" max="11295" width="2.28515625" style="270" bestFit="1" customWidth="1"/>
    <col min="11296" max="11445" width="8.85546875" style="270"/>
    <col min="11446" max="11446" width="4.85546875" style="270" customWidth="1"/>
    <col min="11447" max="11447" width="33.85546875" style="270" customWidth="1"/>
    <col min="11448" max="11449" width="8.85546875" style="270"/>
    <col min="11450" max="11450" width="11.85546875" style="270" customWidth="1"/>
    <col min="11451" max="11451" width="5.7109375" style="270" customWidth="1"/>
    <col min="11452" max="11452" width="8.42578125" style="270" customWidth="1"/>
    <col min="11453" max="11453" width="6" style="270" customWidth="1"/>
    <col min="11454" max="11454" width="8.42578125" style="270" customWidth="1"/>
    <col min="11455" max="11455" width="6.7109375" style="270" bestFit="1" customWidth="1"/>
    <col min="11456" max="11456" width="8.42578125" style="270" customWidth="1"/>
    <col min="11457" max="11457" width="6" style="270" customWidth="1"/>
    <col min="11458" max="11458" width="8.42578125" style="270" customWidth="1"/>
    <col min="11459" max="11459" width="6" style="270" bestFit="1" customWidth="1"/>
    <col min="11460" max="11460" width="8.42578125" style="270" customWidth="1"/>
    <col min="11461" max="11461" width="6" style="270" customWidth="1"/>
    <col min="11462" max="11462" width="8.42578125" style="270" customWidth="1"/>
    <col min="11463" max="11463" width="6" style="270" bestFit="1" customWidth="1"/>
    <col min="11464" max="11464" width="8.42578125" style="270" customWidth="1"/>
    <col min="11465" max="11465" width="6" style="270" customWidth="1"/>
    <col min="11466" max="11466" width="8.42578125" style="270" customWidth="1"/>
    <col min="11467" max="11467" width="6" style="270" bestFit="1" customWidth="1"/>
    <col min="11468" max="11468" width="8.42578125" style="270" customWidth="1"/>
    <col min="11469" max="11469" width="6" style="270" customWidth="1"/>
    <col min="11470" max="11470" width="8.42578125" style="270" customWidth="1"/>
    <col min="11471" max="11471" width="6" style="270" bestFit="1" customWidth="1"/>
    <col min="11472" max="11472" width="8.42578125" style="270" customWidth="1"/>
    <col min="11473" max="11473" width="6" style="270" customWidth="1"/>
    <col min="11474" max="11474" width="8.42578125" style="270" customWidth="1"/>
    <col min="11475" max="11475" width="6" style="270" bestFit="1" customWidth="1"/>
    <col min="11476" max="11476" width="8.42578125" style="270" customWidth="1"/>
    <col min="11477" max="11477" width="6" style="270" customWidth="1"/>
    <col min="11478" max="11478" width="8.42578125" style="270" customWidth="1"/>
    <col min="11479" max="11479" width="6" style="270" bestFit="1" customWidth="1"/>
    <col min="11480" max="11480" width="8.42578125" style="270" customWidth="1"/>
    <col min="11481" max="11481" width="6" style="270" customWidth="1"/>
    <col min="11482" max="11482" width="8.42578125" style="270" customWidth="1"/>
    <col min="11483" max="11483" width="6" style="270" bestFit="1" customWidth="1"/>
    <col min="11484" max="11484" width="8.42578125" style="270" customWidth="1"/>
    <col min="11485" max="11485" width="6" style="270" customWidth="1"/>
    <col min="11486" max="11486" width="8.42578125" style="270" customWidth="1"/>
    <col min="11487" max="11487" width="6" style="270" bestFit="1" customWidth="1"/>
    <col min="11488" max="11488" width="8.42578125" style="270" customWidth="1"/>
    <col min="11489" max="11489" width="6" style="270" customWidth="1"/>
    <col min="11490" max="11490" width="8.42578125" style="270" customWidth="1"/>
    <col min="11491" max="11491" width="6" style="270" bestFit="1" customWidth="1"/>
    <col min="11492" max="11492" width="8.42578125" style="270" customWidth="1"/>
    <col min="11493" max="11493" width="6" style="270" customWidth="1"/>
    <col min="11494" max="11494" width="8.42578125" style="270" customWidth="1"/>
    <col min="11495" max="11495" width="6" style="270" bestFit="1" customWidth="1"/>
    <col min="11496" max="11496" width="8.42578125" style="270" customWidth="1"/>
    <col min="11497" max="11497" width="6" style="270" customWidth="1"/>
    <col min="11498" max="11498" width="8.42578125" style="270" customWidth="1"/>
    <col min="11499" max="11499" width="6" style="270" bestFit="1" customWidth="1"/>
    <col min="11500" max="11500" width="8.42578125" style="270" customWidth="1"/>
    <col min="11501" max="11501" width="6" style="270" customWidth="1"/>
    <col min="11502" max="11502" width="8.42578125" style="270" customWidth="1"/>
    <col min="11503" max="11503" width="6" style="270" bestFit="1" customWidth="1"/>
    <col min="11504" max="11504" width="8.42578125" style="270" customWidth="1"/>
    <col min="11505" max="11505" width="6" style="270" customWidth="1"/>
    <col min="11506" max="11506" width="8.42578125" style="270" customWidth="1"/>
    <col min="11507" max="11507" width="6" style="270" bestFit="1" customWidth="1"/>
    <col min="11508" max="11508" width="8.42578125" style="270" customWidth="1"/>
    <col min="11509" max="11509" width="6" style="270" customWidth="1"/>
    <col min="11510" max="11510" width="8.42578125" style="270" customWidth="1"/>
    <col min="11511" max="11511" width="6" style="270" bestFit="1" customWidth="1"/>
    <col min="11512" max="11512" width="8.42578125" style="270" customWidth="1"/>
    <col min="11513" max="11513" width="6" style="270" customWidth="1"/>
    <col min="11514" max="11514" width="8.42578125" style="270" customWidth="1"/>
    <col min="11515" max="11515" width="6" style="270" bestFit="1" customWidth="1"/>
    <col min="11516" max="11516" width="8.42578125" style="270" customWidth="1"/>
    <col min="11517" max="11517" width="6" style="270" customWidth="1"/>
    <col min="11518" max="11518" width="8.42578125" style="270" customWidth="1"/>
    <col min="11519" max="11519" width="6" style="270" bestFit="1" customWidth="1"/>
    <col min="11520" max="11520" width="8.42578125" style="270" customWidth="1"/>
    <col min="11521" max="11521" width="6" style="270" customWidth="1"/>
    <col min="11522" max="11522" width="8.42578125" style="270" customWidth="1"/>
    <col min="11523" max="11523" width="6" style="270" bestFit="1" customWidth="1"/>
    <col min="11524" max="11524" width="8.42578125" style="270" customWidth="1"/>
    <col min="11525" max="11525" width="6" style="270" customWidth="1"/>
    <col min="11526" max="11526" width="8.42578125" style="270" customWidth="1"/>
    <col min="11527" max="11527" width="6" style="270" bestFit="1" customWidth="1"/>
    <col min="11528" max="11528" width="8.42578125" style="270" customWidth="1"/>
    <col min="11529" max="11529" width="6" style="270" customWidth="1"/>
    <col min="11530" max="11530" width="8.42578125" style="270" customWidth="1"/>
    <col min="11531" max="11531" width="6" style="270" bestFit="1" customWidth="1"/>
    <col min="11532" max="11532" width="8.42578125" style="270" customWidth="1"/>
    <col min="11533" max="11533" width="6" style="270" customWidth="1"/>
    <col min="11534" max="11534" width="8.42578125" style="270" customWidth="1"/>
    <col min="11535" max="11535" width="6" style="270" bestFit="1" customWidth="1"/>
    <col min="11536" max="11536" width="8.42578125" style="270" customWidth="1"/>
    <col min="11537" max="11537" width="6" style="270" customWidth="1"/>
    <col min="11538" max="11538" width="8.42578125" style="270" customWidth="1"/>
    <col min="11539" max="11539" width="6" style="270" bestFit="1" customWidth="1"/>
    <col min="11540" max="11540" width="8.42578125" style="270" customWidth="1"/>
    <col min="11541" max="11541" width="6" style="270" customWidth="1"/>
    <col min="11542" max="11542" width="8.42578125" style="270" customWidth="1"/>
    <col min="11543" max="11543" width="6" style="270" bestFit="1" customWidth="1"/>
    <col min="11544" max="11544" width="8.42578125" style="270" customWidth="1"/>
    <col min="11545" max="11545" width="6" style="270" customWidth="1"/>
    <col min="11546" max="11546" width="8.42578125" style="270" customWidth="1"/>
    <col min="11547" max="11547" width="6" style="270" bestFit="1" customWidth="1"/>
    <col min="11548" max="11548" width="8.85546875" style="270"/>
    <col min="11549" max="11550" width="6" style="270" bestFit="1" customWidth="1"/>
    <col min="11551" max="11551" width="2.28515625" style="270" bestFit="1" customWidth="1"/>
    <col min="11552" max="11701" width="8.85546875" style="270"/>
    <col min="11702" max="11702" width="4.85546875" style="270" customWidth="1"/>
    <col min="11703" max="11703" width="33.85546875" style="270" customWidth="1"/>
    <col min="11704" max="11705" width="8.85546875" style="270"/>
    <col min="11706" max="11706" width="11.85546875" style="270" customWidth="1"/>
    <col min="11707" max="11707" width="5.7109375" style="270" customWidth="1"/>
    <col min="11708" max="11708" width="8.42578125" style="270" customWidth="1"/>
    <col min="11709" max="11709" width="6" style="270" customWidth="1"/>
    <col min="11710" max="11710" width="8.42578125" style="270" customWidth="1"/>
    <col min="11711" max="11711" width="6.7109375" style="270" bestFit="1" customWidth="1"/>
    <col min="11712" max="11712" width="8.42578125" style="270" customWidth="1"/>
    <col min="11713" max="11713" width="6" style="270" customWidth="1"/>
    <col min="11714" max="11714" width="8.42578125" style="270" customWidth="1"/>
    <col min="11715" max="11715" width="6" style="270" bestFit="1" customWidth="1"/>
    <col min="11716" max="11716" width="8.42578125" style="270" customWidth="1"/>
    <col min="11717" max="11717" width="6" style="270" customWidth="1"/>
    <col min="11718" max="11718" width="8.42578125" style="270" customWidth="1"/>
    <col min="11719" max="11719" width="6" style="270" bestFit="1" customWidth="1"/>
    <col min="11720" max="11720" width="8.42578125" style="270" customWidth="1"/>
    <col min="11721" max="11721" width="6" style="270" customWidth="1"/>
    <col min="11722" max="11722" width="8.42578125" style="270" customWidth="1"/>
    <col min="11723" max="11723" width="6" style="270" bestFit="1" customWidth="1"/>
    <col min="11724" max="11724" width="8.42578125" style="270" customWidth="1"/>
    <col min="11725" max="11725" width="6" style="270" customWidth="1"/>
    <col min="11726" max="11726" width="8.42578125" style="270" customWidth="1"/>
    <col min="11727" max="11727" width="6" style="270" bestFit="1" customWidth="1"/>
    <col min="11728" max="11728" width="8.42578125" style="270" customWidth="1"/>
    <col min="11729" max="11729" width="6" style="270" customWidth="1"/>
    <col min="11730" max="11730" width="8.42578125" style="270" customWidth="1"/>
    <col min="11731" max="11731" width="6" style="270" bestFit="1" customWidth="1"/>
    <col min="11732" max="11732" width="8.42578125" style="270" customWidth="1"/>
    <col min="11733" max="11733" width="6" style="270" customWidth="1"/>
    <col min="11734" max="11734" width="8.42578125" style="270" customWidth="1"/>
    <col min="11735" max="11735" width="6" style="270" bestFit="1" customWidth="1"/>
    <col min="11736" max="11736" width="8.42578125" style="270" customWidth="1"/>
    <col min="11737" max="11737" width="6" style="270" customWidth="1"/>
    <col min="11738" max="11738" width="8.42578125" style="270" customWidth="1"/>
    <col min="11739" max="11739" width="6" style="270" bestFit="1" customWidth="1"/>
    <col min="11740" max="11740" width="8.42578125" style="270" customWidth="1"/>
    <col min="11741" max="11741" width="6" style="270" customWidth="1"/>
    <col min="11742" max="11742" width="8.42578125" style="270" customWidth="1"/>
    <col min="11743" max="11743" width="6" style="270" bestFit="1" customWidth="1"/>
    <col min="11744" max="11744" width="8.42578125" style="270" customWidth="1"/>
    <col min="11745" max="11745" width="6" style="270" customWidth="1"/>
    <col min="11746" max="11746" width="8.42578125" style="270" customWidth="1"/>
    <col min="11747" max="11747" width="6" style="270" bestFit="1" customWidth="1"/>
    <col min="11748" max="11748" width="8.42578125" style="270" customWidth="1"/>
    <col min="11749" max="11749" width="6" style="270" customWidth="1"/>
    <col min="11750" max="11750" width="8.42578125" style="270" customWidth="1"/>
    <col min="11751" max="11751" width="6" style="270" bestFit="1" customWidth="1"/>
    <col min="11752" max="11752" width="8.42578125" style="270" customWidth="1"/>
    <col min="11753" max="11753" width="6" style="270" customWidth="1"/>
    <col min="11754" max="11754" width="8.42578125" style="270" customWidth="1"/>
    <col min="11755" max="11755" width="6" style="270" bestFit="1" customWidth="1"/>
    <col min="11756" max="11756" width="8.42578125" style="270" customWidth="1"/>
    <col min="11757" max="11757" width="6" style="270" customWidth="1"/>
    <col min="11758" max="11758" width="8.42578125" style="270" customWidth="1"/>
    <col min="11759" max="11759" width="6" style="270" bestFit="1" customWidth="1"/>
    <col min="11760" max="11760" width="8.42578125" style="270" customWidth="1"/>
    <col min="11761" max="11761" width="6" style="270" customWidth="1"/>
    <col min="11762" max="11762" width="8.42578125" style="270" customWidth="1"/>
    <col min="11763" max="11763" width="6" style="270" bestFit="1" customWidth="1"/>
    <col min="11764" max="11764" width="8.42578125" style="270" customWidth="1"/>
    <col min="11765" max="11765" width="6" style="270" customWidth="1"/>
    <col min="11766" max="11766" width="8.42578125" style="270" customWidth="1"/>
    <col min="11767" max="11767" width="6" style="270" bestFit="1" customWidth="1"/>
    <col min="11768" max="11768" width="8.42578125" style="270" customWidth="1"/>
    <col min="11769" max="11769" width="6" style="270" customWidth="1"/>
    <col min="11770" max="11770" width="8.42578125" style="270" customWidth="1"/>
    <col min="11771" max="11771" width="6" style="270" bestFit="1" customWidth="1"/>
    <col min="11772" max="11772" width="8.42578125" style="270" customWidth="1"/>
    <col min="11773" max="11773" width="6" style="270" customWidth="1"/>
    <col min="11774" max="11774" width="8.42578125" style="270" customWidth="1"/>
    <col min="11775" max="11775" width="6" style="270" bestFit="1" customWidth="1"/>
    <col min="11776" max="11776" width="8.42578125" style="270" customWidth="1"/>
    <col min="11777" max="11777" width="6" style="270" customWidth="1"/>
    <col min="11778" max="11778" width="8.42578125" style="270" customWidth="1"/>
    <col min="11779" max="11779" width="6" style="270" bestFit="1" customWidth="1"/>
    <col min="11780" max="11780" width="8.42578125" style="270" customWidth="1"/>
    <col min="11781" max="11781" width="6" style="270" customWidth="1"/>
    <col min="11782" max="11782" width="8.42578125" style="270" customWidth="1"/>
    <col min="11783" max="11783" width="6" style="270" bestFit="1" customWidth="1"/>
    <col min="11784" max="11784" width="8.42578125" style="270" customWidth="1"/>
    <col min="11785" max="11785" width="6" style="270" customWidth="1"/>
    <col min="11786" max="11786" width="8.42578125" style="270" customWidth="1"/>
    <col min="11787" max="11787" width="6" style="270" bestFit="1" customWidth="1"/>
    <col min="11788" max="11788" width="8.42578125" style="270" customWidth="1"/>
    <col min="11789" max="11789" width="6" style="270" customWidth="1"/>
    <col min="11790" max="11790" width="8.42578125" style="270" customWidth="1"/>
    <col min="11791" max="11791" width="6" style="270" bestFit="1" customWidth="1"/>
    <col min="11792" max="11792" width="8.42578125" style="270" customWidth="1"/>
    <col min="11793" max="11793" width="6" style="270" customWidth="1"/>
    <col min="11794" max="11794" width="8.42578125" style="270" customWidth="1"/>
    <col min="11795" max="11795" width="6" style="270" bestFit="1" customWidth="1"/>
    <col min="11796" max="11796" width="8.42578125" style="270" customWidth="1"/>
    <col min="11797" max="11797" width="6" style="270" customWidth="1"/>
    <col min="11798" max="11798" width="8.42578125" style="270" customWidth="1"/>
    <col min="11799" max="11799" width="6" style="270" bestFit="1" customWidth="1"/>
    <col min="11800" max="11800" width="8.42578125" style="270" customWidth="1"/>
    <col min="11801" max="11801" width="6" style="270" customWidth="1"/>
    <col min="11802" max="11802" width="8.42578125" style="270" customWidth="1"/>
    <col min="11803" max="11803" width="6" style="270" bestFit="1" customWidth="1"/>
    <col min="11804" max="11804" width="8.85546875" style="270"/>
    <col min="11805" max="11806" width="6" style="270" bestFit="1" customWidth="1"/>
    <col min="11807" max="11807" width="2.28515625" style="270" bestFit="1" customWidth="1"/>
    <col min="11808" max="11957" width="8.85546875" style="270"/>
    <col min="11958" max="11958" width="4.85546875" style="270" customWidth="1"/>
    <col min="11959" max="11959" width="33.85546875" style="270" customWidth="1"/>
    <col min="11960" max="11961" width="8.85546875" style="270"/>
    <col min="11962" max="11962" width="11.85546875" style="270" customWidth="1"/>
    <col min="11963" max="11963" width="5.7109375" style="270" customWidth="1"/>
    <col min="11964" max="11964" width="8.42578125" style="270" customWidth="1"/>
    <col min="11965" max="11965" width="6" style="270" customWidth="1"/>
    <col min="11966" max="11966" width="8.42578125" style="270" customWidth="1"/>
    <col min="11967" max="11967" width="6.7109375" style="270" bestFit="1" customWidth="1"/>
    <col min="11968" max="11968" width="8.42578125" style="270" customWidth="1"/>
    <col min="11969" max="11969" width="6" style="270" customWidth="1"/>
    <col min="11970" max="11970" width="8.42578125" style="270" customWidth="1"/>
    <col min="11971" max="11971" width="6" style="270" bestFit="1" customWidth="1"/>
    <col min="11972" max="11972" width="8.42578125" style="270" customWidth="1"/>
    <col min="11973" max="11973" width="6" style="270" customWidth="1"/>
    <col min="11974" max="11974" width="8.42578125" style="270" customWidth="1"/>
    <col min="11975" max="11975" width="6" style="270" bestFit="1" customWidth="1"/>
    <col min="11976" max="11976" width="8.42578125" style="270" customWidth="1"/>
    <col min="11977" max="11977" width="6" style="270" customWidth="1"/>
    <col min="11978" max="11978" width="8.42578125" style="270" customWidth="1"/>
    <col min="11979" max="11979" width="6" style="270" bestFit="1" customWidth="1"/>
    <col min="11980" max="11980" width="8.42578125" style="270" customWidth="1"/>
    <col min="11981" max="11981" width="6" style="270" customWidth="1"/>
    <col min="11982" max="11982" width="8.42578125" style="270" customWidth="1"/>
    <col min="11983" max="11983" width="6" style="270" bestFit="1" customWidth="1"/>
    <col min="11984" max="11984" width="8.42578125" style="270" customWidth="1"/>
    <col min="11985" max="11985" width="6" style="270" customWidth="1"/>
    <col min="11986" max="11986" width="8.42578125" style="270" customWidth="1"/>
    <col min="11987" max="11987" width="6" style="270" bestFit="1" customWidth="1"/>
    <col min="11988" max="11988" width="8.42578125" style="270" customWidth="1"/>
    <col min="11989" max="11989" width="6" style="270" customWidth="1"/>
    <col min="11990" max="11990" width="8.42578125" style="270" customWidth="1"/>
    <col min="11991" max="11991" width="6" style="270" bestFit="1" customWidth="1"/>
    <col min="11992" max="11992" width="8.42578125" style="270" customWidth="1"/>
    <col min="11993" max="11993" width="6" style="270" customWidth="1"/>
    <col min="11994" max="11994" width="8.42578125" style="270" customWidth="1"/>
    <col min="11995" max="11995" width="6" style="270" bestFit="1" customWidth="1"/>
    <col min="11996" max="11996" width="8.42578125" style="270" customWidth="1"/>
    <col min="11997" max="11997" width="6" style="270" customWidth="1"/>
    <col min="11998" max="11998" width="8.42578125" style="270" customWidth="1"/>
    <col min="11999" max="11999" width="6" style="270" bestFit="1" customWidth="1"/>
    <col min="12000" max="12000" width="8.42578125" style="270" customWidth="1"/>
    <col min="12001" max="12001" width="6" style="270" customWidth="1"/>
    <col min="12002" max="12002" width="8.42578125" style="270" customWidth="1"/>
    <col min="12003" max="12003" width="6" style="270" bestFit="1" customWidth="1"/>
    <col min="12004" max="12004" width="8.42578125" style="270" customWidth="1"/>
    <col min="12005" max="12005" width="6" style="270" customWidth="1"/>
    <col min="12006" max="12006" width="8.42578125" style="270" customWidth="1"/>
    <col min="12007" max="12007" width="6" style="270" bestFit="1" customWidth="1"/>
    <col min="12008" max="12008" width="8.42578125" style="270" customWidth="1"/>
    <col min="12009" max="12009" width="6" style="270" customWidth="1"/>
    <col min="12010" max="12010" width="8.42578125" style="270" customWidth="1"/>
    <col min="12011" max="12011" width="6" style="270" bestFit="1" customWidth="1"/>
    <col min="12012" max="12012" width="8.42578125" style="270" customWidth="1"/>
    <col min="12013" max="12013" width="6" style="270" customWidth="1"/>
    <col min="12014" max="12014" width="8.42578125" style="270" customWidth="1"/>
    <col min="12015" max="12015" width="6" style="270" bestFit="1" customWidth="1"/>
    <col min="12016" max="12016" width="8.42578125" style="270" customWidth="1"/>
    <col min="12017" max="12017" width="6" style="270" customWidth="1"/>
    <col min="12018" max="12018" width="8.42578125" style="270" customWidth="1"/>
    <col min="12019" max="12019" width="6" style="270" bestFit="1" customWidth="1"/>
    <col min="12020" max="12020" width="8.42578125" style="270" customWidth="1"/>
    <col min="12021" max="12021" width="6" style="270" customWidth="1"/>
    <col min="12022" max="12022" width="8.42578125" style="270" customWidth="1"/>
    <col min="12023" max="12023" width="6" style="270" bestFit="1" customWidth="1"/>
    <col min="12024" max="12024" width="8.42578125" style="270" customWidth="1"/>
    <col min="12025" max="12025" width="6" style="270" customWidth="1"/>
    <col min="12026" max="12026" width="8.42578125" style="270" customWidth="1"/>
    <col min="12027" max="12027" width="6" style="270" bestFit="1" customWidth="1"/>
    <col min="12028" max="12028" width="8.42578125" style="270" customWidth="1"/>
    <col min="12029" max="12029" width="6" style="270" customWidth="1"/>
    <col min="12030" max="12030" width="8.42578125" style="270" customWidth="1"/>
    <col min="12031" max="12031" width="6" style="270" bestFit="1" customWidth="1"/>
    <col min="12032" max="12032" width="8.42578125" style="270" customWidth="1"/>
    <col min="12033" max="12033" width="6" style="270" customWidth="1"/>
    <col min="12034" max="12034" width="8.42578125" style="270" customWidth="1"/>
    <col min="12035" max="12035" width="6" style="270" bestFit="1" customWidth="1"/>
    <col min="12036" max="12036" width="8.42578125" style="270" customWidth="1"/>
    <col min="12037" max="12037" width="6" style="270" customWidth="1"/>
    <col min="12038" max="12038" width="8.42578125" style="270" customWidth="1"/>
    <col min="12039" max="12039" width="6" style="270" bestFit="1" customWidth="1"/>
    <col min="12040" max="12040" width="8.42578125" style="270" customWidth="1"/>
    <col min="12041" max="12041" width="6" style="270" customWidth="1"/>
    <col min="12042" max="12042" width="8.42578125" style="270" customWidth="1"/>
    <col min="12043" max="12043" width="6" style="270" bestFit="1" customWidth="1"/>
    <col min="12044" max="12044" width="8.42578125" style="270" customWidth="1"/>
    <col min="12045" max="12045" width="6" style="270" customWidth="1"/>
    <col min="12046" max="12046" width="8.42578125" style="270" customWidth="1"/>
    <col min="12047" max="12047" width="6" style="270" bestFit="1" customWidth="1"/>
    <col min="12048" max="12048" width="8.42578125" style="270" customWidth="1"/>
    <col min="12049" max="12049" width="6" style="270" customWidth="1"/>
    <col min="12050" max="12050" width="8.42578125" style="270" customWidth="1"/>
    <col min="12051" max="12051" width="6" style="270" bestFit="1" customWidth="1"/>
    <col min="12052" max="12052" width="8.42578125" style="270" customWidth="1"/>
    <col min="12053" max="12053" width="6" style="270" customWidth="1"/>
    <col min="12054" max="12054" width="8.42578125" style="270" customWidth="1"/>
    <col min="12055" max="12055" width="6" style="270" bestFit="1" customWidth="1"/>
    <col min="12056" max="12056" width="8.42578125" style="270" customWidth="1"/>
    <col min="12057" max="12057" width="6" style="270" customWidth="1"/>
    <col min="12058" max="12058" width="8.42578125" style="270" customWidth="1"/>
    <col min="12059" max="12059" width="6" style="270" bestFit="1" customWidth="1"/>
    <col min="12060" max="12060" width="8.85546875" style="270"/>
    <col min="12061" max="12062" width="6" style="270" bestFit="1" customWidth="1"/>
    <col min="12063" max="12063" width="2.28515625" style="270" bestFit="1" customWidth="1"/>
    <col min="12064" max="12213" width="8.85546875" style="270"/>
    <col min="12214" max="12214" width="4.85546875" style="270" customWidth="1"/>
    <col min="12215" max="12215" width="33.85546875" style="270" customWidth="1"/>
    <col min="12216" max="12217" width="8.85546875" style="270"/>
    <col min="12218" max="12218" width="11.85546875" style="270" customWidth="1"/>
    <col min="12219" max="12219" width="5.7109375" style="270" customWidth="1"/>
    <col min="12220" max="12220" width="8.42578125" style="270" customWidth="1"/>
    <col min="12221" max="12221" width="6" style="270" customWidth="1"/>
    <col min="12222" max="12222" width="8.42578125" style="270" customWidth="1"/>
    <col min="12223" max="12223" width="6.7109375" style="270" bestFit="1" customWidth="1"/>
    <col min="12224" max="12224" width="8.42578125" style="270" customWidth="1"/>
    <col min="12225" max="12225" width="6" style="270" customWidth="1"/>
    <col min="12226" max="12226" width="8.42578125" style="270" customWidth="1"/>
    <col min="12227" max="12227" width="6" style="270" bestFit="1" customWidth="1"/>
    <col min="12228" max="12228" width="8.42578125" style="270" customWidth="1"/>
    <col min="12229" max="12229" width="6" style="270" customWidth="1"/>
    <col min="12230" max="12230" width="8.42578125" style="270" customWidth="1"/>
    <col min="12231" max="12231" width="6" style="270" bestFit="1" customWidth="1"/>
    <col min="12232" max="12232" width="8.42578125" style="270" customWidth="1"/>
    <col min="12233" max="12233" width="6" style="270" customWidth="1"/>
    <col min="12234" max="12234" width="8.42578125" style="270" customWidth="1"/>
    <col min="12235" max="12235" width="6" style="270" bestFit="1" customWidth="1"/>
    <col min="12236" max="12236" width="8.42578125" style="270" customWidth="1"/>
    <col min="12237" max="12237" width="6" style="270" customWidth="1"/>
    <col min="12238" max="12238" width="8.42578125" style="270" customWidth="1"/>
    <col min="12239" max="12239" width="6" style="270" bestFit="1" customWidth="1"/>
    <col min="12240" max="12240" width="8.42578125" style="270" customWidth="1"/>
    <col min="12241" max="12241" width="6" style="270" customWidth="1"/>
    <col min="12242" max="12242" width="8.42578125" style="270" customWidth="1"/>
    <col min="12243" max="12243" width="6" style="270" bestFit="1" customWidth="1"/>
    <col min="12244" max="12244" width="8.42578125" style="270" customWidth="1"/>
    <col min="12245" max="12245" width="6" style="270" customWidth="1"/>
    <col min="12246" max="12246" width="8.42578125" style="270" customWidth="1"/>
    <col min="12247" max="12247" width="6" style="270" bestFit="1" customWidth="1"/>
    <col min="12248" max="12248" width="8.42578125" style="270" customWidth="1"/>
    <col min="12249" max="12249" width="6" style="270" customWidth="1"/>
    <col min="12250" max="12250" width="8.42578125" style="270" customWidth="1"/>
    <col min="12251" max="12251" width="6" style="270" bestFit="1" customWidth="1"/>
    <col min="12252" max="12252" width="8.42578125" style="270" customWidth="1"/>
    <col min="12253" max="12253" width="6" style="270" customWidth="1"/>
    <col min="12254" max="12254" width="8.42578125" style="270" customWidth="1"/>
    <col min="12255" max="12255" width="6" style="270" bestFit="1" customWidth="1"/>
    <col min="12256" max="12256" width="8.42578125" style="270" customWidth="1"/>
    <col min="12257" max="12257" width="6" style="270" customWidth="1"/>
    <col min="12258" max="12258" width="8.42578125" style="270" customWidth="1"/>
    <col min="12259" max="12259" width="6" style="270" bestFit="1" customWidth="1"/>
    <col min="12260" max="12260" width="8.42578125" style="270" customWidth="1"/>
    <col min="12261" max="12261" width="6" style="270" customWidth="1"/>
    <col min="12262" max="12262" width="8.42578125" style="270" customWidth="1"/>
    <col min="12263" max="12263" width="6" style="270" bestFit="1" customWidth="1"/>
    <col min="12264" max="12264" width="8.42578125" style="270" customWidth="1"/>
    <col min="12265" max="12265" width="6" style="270" customWidth="1"/>
    <col min="12266" max="12266" width="8.42578125" style="270" customWidth="1"/>
    <col min="12267" max="12267" width="6" style="270" bestFit="1" customWidth="1"/>
    <col min="12268" max="12268" width="8.42578125" style="270" customWidth="1"/>
    <col min="12269" max="12269" width="6" style="270" customWidth="1"/>
    <col min="12270" max="12270" width="8.42578125" style="270" customWidth="1"/>
    <col min="12271" max="12271" width="6" style="270" bestFit="1" customWidth="1"/>
    <col min="12272" max="12272" width="8.42578125" style="270" customWidth="1"/>
    <col min="12273" max="12273" width="6" style="270" customWidth="1"/>
    <col min="12274" max="12274" width="8.42578125" style="270" customWidth="1"/>
    <col min="12275" max="12275" width="6" style="270" bestFit="1" customWidth="1"/>
    <col min="12276" max="12276" width="8.42578125" style="270" customWidth="1"/>
    <col min="12277" max="12277" width="6" style="270" customWidth="1"/>
    <col min="12278" max="12278" width="8.42578125" style="270" customWidth="1"/>
    <col min="12279" max="12279" width="6" style="270" bestFit="1" customWidth="1"/>
    <col min="12280" max="12280" width="8.42578125" style="270" customWidth="1"/>
    <col min="12281" max="12281" width="6" style="270" customWidth="1"/>
    <col min="12282" max="12282" width="8.42578125" style="270" customWidth="1"/>
    <col min="12283" max="12283" width="6" style="270" bestFit="1" customWidth="1"/>
    <col min="12284" max="12284" width="8.42578125" style="270" customWidth="1"/>
    <col min="12285" max="12285" width="6" style="270" customWidth="1"/>
    <col min="12286" max="12286" width="8.42578125" style="270" customWidth="1"/>
    <col min="12287" max="12287" width="6" style="270" bestFit="1" customWidth="1"/>
    <col min="12288" max="12288" width="8.42578125" style="270" customWidth="1"/>
    <col min="12289" max="12289" width="6" style="270" customWidth="1"/>
    <col min="12290" max="12290" width="8.42578125" style="270" customWidth="1"/>
    <col min="12291" max="12291" width="6" style="270" bestFit="1" customWidth="1"/>
    <col min="12292" max="12292" width="8.42578125" style="270" customWidth="1"/>
    <col min="12293" max="12293" width="6" style="270" customWidth="1"/>
    <col min="12294" max="12294" width="8.42578125" style="270" customWidth="1"/>
    <col min="12295" max="12295" width="6" style="270" bestFit="1" customWidth="1"/>
    <col min="12296" max="12296" width="8.42578125" style="270" customWidth="1"/>
    <col min="12297" max="12297" width="6" style="270" customWidth="1"/>
    <col min="12298" max="12298" width="8.42578125" style="270" customWidth="1"/>
    <col min="12299" max="12299" width="6" style="270" bestFit="1" customWidth="1"/>
    <col min="12300" max="12300" width="8.42578125" style="270" customWidth="1"/>
    <col min="12301" max="12301" width="6" style="270" customWidth="1"/>
    <col min="12302" max="12302" width="8.42578125" style="270" customWidth="1"/>
    <col min="12303" max="12303" width="6" style="270" bestFit="1" customWidth="1"/>
    <col min="12304" max="12304" width="8.42578125" style="270" customWidth="1"/>
    <col min="12305" max="12305" width="6" style="270" customWidth="1"/>
    <col min="12306" max="12306" width="8.42578125" style="270" customWidth="1"/>
    <col min="12307" max="12307" width="6" style="270" bestFit="1" customWidth="1"/>
    <col min="12308" max="12308" width="8.42578125" style="270" customWidth="1"/>
    <col min="12309" max="12309" width="6" style="270" customWidth="1"/>
    <col min="12310" max="12310" width="8.42578125" style="270" customWidth="1"/>
    <col min="12311" max="12311" width="6" style="270" bestFit="1" customWidth="1"/>
    <col min="12312" max="12312" width="8.42578125" style="270" customWidth="1"/>
    <col min="12313" max="12313" width="6" style="270" customWidth="1"/>
    <col min="12314" max="12314" width="8.42578125" style="270" customWidth="1"/>
    <col min="12315" max="12315" width="6" style="270" bestFit="1" customWidth="1"/>
    <col min="12316" max="12316" width="8.85546875" style="270"/>
    <col min="12317" max="12318" width="6" style="270" bestFit="1" customWidth="1"/>
    <col min="12319" max="12319" width="2.28515625" style="270" bestFit="1" customWidth="1"/>
    <col min="12320" max="12469" width="8.85546875" style="270"/>
    <col min="12470" max="12470" width="4.85546875" style="270" customWidth="1"/>
    <col min="12471" max="12471" width="33.85546875" style="270" customWidth="1"/>
    <col min="12472" max="12473" width="8.85546875" style="270"/>
    <col min="12474" max="12474" width="11.85546875" style="270" customWidth="1"/>
    <col min="12475" max="12475" width="5.7109375" style="270" customWidth="1"/>
    <col min="12476" max="12476" width="8.42578125" style="270" customWidth="1"/>
    <col min="12477" max="12477" width="6" style="270" customWidth="1"/>
    <col min="12478" max="12478" width="8.42578125" style="270" customWidth="1"/>
    <col min="12479" max="12479" width="6.7109375" style="270" bestFit="1" customWidth="1"/>
    <col min="12480" max="12480" width="8.42578125" style="270" customWidth="1"/>
    <col min="12481" max="12481" width="6" style="270" customWidth="1"/>
    <col min="12482" max="12482" width="8.42578125" style="270" customWidth="1"/>
    <col min="12483" max="12483" width="6" style="270" bestFit="1" customWidth="1"/>
    <col min="12484" max="12484" width="8.42578125" style="270" customWidth="1"/>
    <col min="12485" max="12485" width="6" style="270" customWidth="1"/>
    <col min="12486" max="12486" width="8.42578125" style="270" customWidth="1"/>
    <col min="12487" max="12487" width="6" style="270" bestFit="1" customWidth="1"/>
    <col min="12488" max="12488" width="8.42578125" style="270" customWidth="1"/>
    <col min="12489" max="12489" width="6" style="270" customWidth="1"/>
    <col min="12490" max="12490" width="8.42578125" style="270" customWidth="1"/>
    <col min="12491" max="12491" width="6" style="270" bestFit="1" customWidth="1"/>
    <col min="12492" max="12492" width="8.42578125" style="270" customWidth="1"/>
    <col min="12493" max="12493" width="6" style="270" customWidth="1"/>
    <col min="12494" max="12494" width="8.42578125" style="270" customWidth="1"/>
    <col min="12495" max="12495" width="6" style="270" bestFit="1" customWidth="1"/>
    <col min="12496" max="12496" width="8.42578125" style="270" customWidth="1"/>
    <col min="12497" max="12497" width="6" style="270" customWidth="1"/>
    <col min="12498" max="12498" width="8.42578125" style="270" customWidth="1"/>
    <col min="12499" max="12499" width="6" style="270" bestFit="1" customWidth="1"/>
    <col min="12500" max="12500" width="8.42578125" style="270" customWidth="1"/>
    <col min="12501" max="12501" width="6" style="270" customWidth="1"/>
    <col min="12502" max="12502" width="8.42578125" style="270" customWidth="1"/>
    <col min="12503" max="12503" width="6" style="270" bestFit="1" customWidth="1"/>
    <col min="12504" max="12504" width="8.42578125" style="270" customWidth="1"/>
    <col min="12505" max="12505" width="6" style="270" customWidth="1"/>
    <col min="12506" max="12506" width="8.42578125" style="270" customWidth="1"/>
    <col min="12507" max="12507" width="6" style="270" bestFit="1" customWidth="1"/>
    <col min="12508" max="12508" width="8.42578125" style="270" customWidth="1"/>
    <col min="12509" max="12509" width="6" style="270" customWidth="1"/>
    <col min="12510" max="12510" width="8.42578125" style="270" customWidth="1"/>
    <col min="12511" max="12511" width="6" style="270" bestFit="1" customWidth="1"/>
    <col min="12512" max="12512" width="8.42578125" style="270" customWidth="1"/>
    <col min="12513" max="12513" width="6" style="270" customWidth="1"/>
    <col min="12514" max="12514" width="8.42578125" style="270" customWidth="1"/>
    <col min="12515" max="12515" width="6" style="270" bestFit="1" customWidth="1"/>
    <col min="12516" max="12516" width="8.42578125" style="270" customWidth="1"/>
    <col min="12517" max="12517" width="6" style="270" customWidth="1"/>
    <col min="12518" max="12518" width="8.42578125" style="270" customWidth="1"/>
    <col min="12519" max="12519" width="6" style="270" bestFit="1" customWidth="1"/>
    <col min="12520" max="12520" width="8.42578125" style="270" customWidth="1"/>
    <col min="12521" max="12521" width="6" style="270" customWidth="1"/>
    <col min="12522" max="12522" width="8.42578125" style="270" customWidth="1"/>
    <col min="12523" max="12523" width="6" style="270" bestFit="1" customWidth="1"/>
    <col min="12524" max="12524" width="8.42578125" style="270" customWidth="1"/>
    <col min="12525" max="12525" width="6" style="270" customWidth="1"/>
    <col min="12526" max="12526" width="8.42578125" style="270" customWidth="1"/>
    <col min="12527" max="12527" width="6" style="270" bestFit="1" customWidth="1"/>
    <col min="12528" max="12528" width="8.42578125" style="270" customWidth="1"/>
    <col min="12529" max="12529" width="6" style="270" customWidth="1"/>
    <col min="12530" max="12530" width="8.42578125" style="270" customWidth="1"/>
    <col min="12531" max="12531" width="6" style="270" bestFit="1" customWidth="1"/>
    <col min="12532" max="12532" width="8.42578125" style="270" customWidth="1"/>
    <col min="12533" max="12533" width="6" style="270" customWidth="1"/>
    <col min="12534" max="12534" width="8.42578125" style="270" customWidth="1"/>
    <col min="12535" max="12535" width="6" style="270" bestFit="1" customWidth="1"/>
    <col min="12536" max="12536" width="8.42578125" style="270" customWidth="1"/>
    <col min="12537" max="12537" width="6" style="270" customWidth="1"/>
    <col min="12538" max="12538" width="8.42578125" style="270" customWidth="1"/>
    <col min="12539" max="12539" width="6" style="270" bestFit="1" customWidth="1"/>
    <col min="12540" max="12540" width="8.42578125" style="270" customWidth="1"/>
    <col min="12541" max="12541" width="6" style="270" customWidth="1"/>
    <col min="12542" max="12542" width="8.42578125" style="270" customWidth="1"/>
    <col min="12543" max="12543" width="6" style="270" bestFit="1" customWidth="1"/>
    <col min="12544" max="12544" width="8.42578125" style="270" customWidth="1"/>
    <col min="12545" max="12545" width="6" style="270" customWidth="1"/>
    <col min="12546" max="12546" width="8.42578125" style="270" customWidth="1"/>
    <col min="12547" max="12547" width="6" style="270" bestFit="1" customWidth="1"/>
    <col min="12548" max="12548" width="8.42578125" style="270" customWidth="1"/>
    <col min="12549" max="12549" width="6" style="270" customWidth="1"/>
    <col min="12550" max="12550" width="8.42578125" style="270" customWidth="1"/>
    <col min="12551" max="12551" width="6" style="270" bestFit="1" customWidth="1"/>
    <col min="12552" max="12552" width="8.42578125" style="270" customWidth="1"/>
    <col min="12553" max="12553" width="6" style="270" customWidth="1"/>
    <col min="12554" max="12554" width="8.42578125" style="270" customWidth="1"/>
    <col min="12555" max="12555" width="6" style="270" bestFit="1" customWidth="1"/>
    <col min="12556" max="12556" width="8.42578125" style="270" customWidth="1"/>
    <col min="12557" max="12557" width="6" style="270" customWidth="1"/>
    <col min="12558" max="12558" width="8.42578125" style="270" customWidth="1"/>
    <col min="12559" max="12559" width="6" style="270" bestFit="1" customWidth="1"/>
    <col min="12560" max="12560" width="8.42578125" style="270" customWidth="1"/>
    <col min="12561" max="12561" width="6" style="270" customWidth="1"/>
    <col min="12562" max="12562" width="8.42578125" style="270" customWidth="1"/>
    <col min="12563" max="12563" width="6" style="270" bestFit="1" customWidth="1"/>
    <col min="12564" max="12564" width="8.42578125" style="270" customWidth="1"/>
    <col min="12565" max="12565" width="6" style="270" customWidth="1"/>
    <col min="12566" max="12566" width="8.42578125" style="270" customWidth="1"/>
    <col min="12567" max="12567" width="6" style="270" bestFit="1" customWidth="1"/>
    <col min="12568" max="12568" width="8.42578125" style="270" customWidth="1"/>
    <col min="12569" max="12569" width="6" style="270" customWidth="1"/>
    <col min="12570" max="12570" width="8.42578125" style="270" customWidth="1"/>
    <col min="12571" max="12571" width="6" style="270" bestFit="1" customWidth="1"/>
    <col min="12572" max="12572" width="8.85546875" style="270"/>
    <col min="12573" max="12574" width="6" style="270" bestFit="1" customWidth="1"/>
    <col min="12575" max="12575" width="2.28515625" style="270" bestFit="1" customWidth="1"/>
    <col min="12576" max="12725" width="8.85546875" style="270"/>
    <col min="12726" max="12726" width="4.85546875" style="270" customWidth="1"/>
    <col min="12727" max="12727" width="33.85546875" style="270" customWidth="1"/>
    <col min="12728" max="12729" width="8.85546875" style="270"/>
    <col min="12730" max="12730" width="11.85546875" style="270" customWidth="1"/>
    <col min="12731" max="12731" width="5.7109375" style="270" customWidth="1"/>
    <col min="12732" max="12732" width="8.42578125" style="270" customWidth="1"/>
    <col min="12733" max="12733" width="6" style="270" customWidth="1"/>
    <col min="12734" max="12734" width="8.42578125" style="270" customWidth="1"/>
    <col min="12735" max="12735" width="6.7109375" style="270" bestFit="1" customWidth="1"/>
    <col min="12736" max="12736" width="8.42578125" style="270" customWidth="1"/>
    <col min="12737" max="12737" width="6" style="270" customWidth="1"/>
    <col min="12738" max="12738" width="8.42578125" style="270" customWidth="1"/>
    <col min="12739" max="12739" width="6" style="270" bestFit="1" customWidth="1"/>
    <col min="12740" max="12740" width="8.42578125" style="270" customWidth="1"/>
    <col min="12741" max="12741" width="6" style="270" customWidth="1"/>
    <col min="12742" max="12742" width="8.42578125" style="270" customWidth="1"/>
    <col min="12743" max="12743" width="6" style="270" bestFit="1" customWidth="1"/>
    <col min="12744" max="12744" width="8.42578125" style="270" customWidth="1"/>
    <col min="12745" max="12745" width="6" style="270" customWidth="1"/>
    <col min="12746" max="12746" width="8.42578125" style="270" customWidth="1"/>
    <col min="12747" max="12747" width="6" style="270" bestFit="1" customWidth="1"/>
    <col min="12748" max="12748" width="8.42578125" style="270" customWidth="1"/>
    <col min="12749" max="12749" width="6" style="270" customWidth="1"/>
    <col min="12750" max="12750" width="8.42578125" style="270" customWidth="1"/>
    <col min="12751" max="12751" width="6" style="270" bestFit="1" customWidth="1"/>
    <col min="12752" max="12752" width="8.42578125" style="270" customWidth="1"/>
    <col min="12753" max="12753" width="6" style="270" customWidth="1"/>
    <col min="12754" max="12754" width="8.42578125" style="270" customWidth="1"/>
    <col min="12755" max="12755" width="6" style="270" bestFit="1" customWidth="1"/>
    <col min="12756" max="12756" width="8.42578125" style="270" customWidth="1"/>
    <col min="12757" max="12757" width="6" style="270" customWidth="1"/>
    <col min="12758" max="12758" width="8.42578125" style="270" customWidth="1"/>
    <col min="12759" max="12759" width="6" style="270" bestFit="1" customWidth="1"/>
    <col min="12760" max="12760" width="8.42578125" style="270" customWidth="1"/>
    <col min="12761" max="12761" width="6" style="270" customWidth="1"/>
    <col min="12762" max="12762" width="8.42578125" style="270" customWidth="1"/>
    <col min="12763" max="12763" width="6" style="270" bestFit="1" customWidth="1"/>
    <col min="12764" max="12764" width="8.42578125" style="270" customWidth="1"/>
    <col min="12765" max="12765" width="6" style="270" customWidth="1"/>
    <col min="12766" max="12766" width="8.42578125" style="270" customWidth="1"/>
    <col min="12767" max="12767" width="6" style="270" bestFit="1" customWidth="1"/>
    <col min="12768" max="12768" width="8.42578125" style="270" customWidth="1"/>
    <col min="12769" max="12769" width="6" style="270" customWidth="1"/>
    <col min="12770" max="12770" width="8.42578125" style="270" customWidth="1"/>
    <col min="12771" max="12771" width="6" style="270" bestFit="1" customWidth="1"/>
    <col min="12772" max="12772" width="8.42578125" style="270" customWidth="1"/>
    <col min="12773" max="12773" width="6" style="270" customWidth="1"/>
    <col min="12774" max="12774" width="8.42578125" style="270" customWidth="1"/>
    <col min="12775" max="12775" width="6" style="270" bestFit="1" customWidth="1"/>
    <col min="12776" max="12776" width="8.42578125" style="270" customWidth="1"/>
    <col min="12777" max="12777" width="6" style="270" customWidth="1"/>
    <col min="12778" max="12778" width="8.42578125" style="270" customWidth="1"/>
    <col min="12779" max="12779" width="6" style="270" bestFit="1" customWidth="1"/>
    <col min="12780" max="12780" width="8.42578125" style="270" customWidth="1"/>
    <col min="12781" max="12781" width="6" style="270" customWidth="1"/>
    <col min="12782" max="12782" width="8.42578125" style="270" customWidth="1"/>
    <col min="12783" max="12783" width="6" style="270" bestFit="1" customWidth="1"/>
    <col min="12784" max="12784" width="8.42578125" style="270" customWidth="1"/>
    <col min="12785" max="12785" width="6" style="270" customWidth="1"/>
    <col min="12786" max="12786" width="8.42578125" style="270" customWidth="1"/>
    <col min="12787" max="12787" width="6" style="270" bestFit="1" customWidth="1"/>
    <col min="12788" max="12788" width="8.42578125" style="270" customWidth="1"/>
    <col min="12789" max="12789" width="6" style="270" customWidth="1"/>
    <col min="12790" max="12790" width="8.42578125" style="270" customWidth="1"/>
    <col min="12791" max="12791" width="6" style="270" bestFit="1" customWidth="1"/>
    <col min="12792" max="12792" width="8.42578125" style="270" customWidth="1"/>
    <col min="12793" max="12793" width="6" style="270" customWidth="1"/>
    <col min="12794" max="12794" width="8.42578125" style="270" customWidth="1"/>
    <col min="12795" max="12795" width="6" style="270" bestFit="1" customWidth="1"/>
    <col min="12796" max="12796" width="8.42578125" style="270" customWidth="1"/>
    <col min="12797" max="12797" width="6" style="270" customWidth="1"/>
    <col min="12798" max="12798" width="8.42578125" style="270" customWidth="1"/>
    <col min="12799" max="12799" width="6" style="270" bestFit="1" customWidth="1"/>
    <col min="12800" max="12800" width="8.42578125" style="270" customWidth="1"/>
    <col min="12801" max="12801" width="6" style="270" customWidth="1"/>
    <col min="12802" max="12802" width="8.42578125" style="270" customWidth="1"/>
    <col min="12803" max="12803" width="6" style="270" bestFit="1" customWidth="1"/>
    <col min="12804" max="12804" width="8.42578125" style="270" customWidth="1"/>
    <col min="12805" max="12805" width="6" style="270" customWidth="1"/>
    <col min="12806" max="12806" width="8.42578125" style="270" customWidth="1"/>
    <col min="12807" max="12807" width="6" style="270" bestFit="1" customWidth="1"/>
    <col min="12808" max="12808" width="8.42578125" style="270" customWidth="1"/>
    <col min="12809" max="12809" width="6" style="270" customWidth="1"/>
    <col min="12810" max="12810" width="8.42578125" style="270" customWidth="1"/>
    <col min="12811" max="12811" width="6" style="270" bestFit="1" customWidth="1"/>
    <col min="12812" max="12812" width="8.42578125" style="270" customWidth="1"/>
    <col min="12813" max="12813" width="6" style="270" customWidth="1"/>
    <col min="12814" max="12814" width="8.42578125" style="270" customWidth="1"/>
    <col min="12815" max="12815" width="6" style="270" bestFit="1" customWidth="1"/>
    <col min="12816" max="12816" width="8.42578125" style="270" customWidth="1"/>
    <col min="12817" max="12817" width="6" style="270" customWidth="1"/>
    <col min="12818" max="12818" width="8.42578125" style="270" customWidth="1"/>
    <col min="12819" max="12819" width="6" style="270" bestFit="1" customWidth="1"/>
    <col min="12820" max="12820" width="8.42578125" style="270" customWidth="1"/>
    <col min="12821" max="12821" width="6" style="270" customWidth="1"/>
    <col min="12822" max="12822" width="8.42578125" style="270" customWidth="1"/>
    <col min="12823" max="12823" width="6" style="270" bestFit="1" customWidth="1"/>
    <col min="12824" max="12824" width="8.42578125" style="270" customWidth="1"/>
    <col min="12825" max="12825" width="6" style="270" customWidth="1"/>
    <col min="12826" max="12826" width="8.42578125" style="270" customWidth="1"/>
    <col min="12827" max="12827" width="6" style="270" bestFit="1" customWidth="1"/>
    <col min="12828" max="12828" width="8.85546875" style="270"/>
    <col min="12829" max="12830" width="6" style="270" bestFit="1" customWidth="1"/>
    <col min="12831" max="12831" width="2.28515625" style="270" bestFit="1" customWidth="1"/>
    <col min="12832" max="12981" width="8.85546875" style="270"/>
    <col min="12982" max="12982" width="4.85546875" style="270" customWidth="1"/>
    <col min="12983" max="12983" width="33.85546875" style="270" customWidth="1"/>
    <col min="12984" max="12985" width="8.85546875" style="270"/>
    <col min="12986" max="12986" width="11.85546875" style="270" customWidth="1"/>
    <col min="12987" max="12987" width="5.7109375" style="270" customWidth="1"/>
    <col min="12988" max="12988" width="8.42578125" style="270" customWidth="1"/>
    <col min="12989" max="12989" width="6" style="270" customWidth="1"/>
    <col min="12990" max="12990" width="8.42578125" style="270" customWidth="1"/>
    <col min="12991" max="12991" width="6.7109375" style="270" bestFit="1" customWidth="1"/>
    <col min="12992" max="12992" width="8.42578125" style="270" customWidth="1"/>
    <col min="12993" max="12993" width="6" style="270" customWidth="1"/>
    <col min="12994" max="12994" width="8.42578125" style="270" customWidth="1"/>
    <col min="12995" max="12995" width="6" style="270" bestFit="1" customWidth="1"/>
    <col min="12996" max="12996" width="8.42578125" style="270" customWidth="1"/>
    <col min="12997" max="12997" width="6" style="270" customWidth="1"/>
    <col min="12998" max="12998" width="8.42578125" style="270" customWidth="1"/>
    <col min="12999" max="12999" width="6" style="270" bestFit="1" customWidth="1"/>
    <col min="13000" max="13000" width="8.42578125" style="270" customWidth="1"/>
    <col min="13001" max="13001" width="6" style="270" customWidth="1"/>
    <col min="13002" max="13002" width="8.42578125" style="270" customWidth="1"/>
    <col min="13003" max="13003" width="6" style="270" bestFit="1" customWidth="1"/>
    <col min="13004" max="13004" width="8.42578125" style="270" customWidth="1"/>
    <col min="13005" max="13005" width="6" style="270" customWidth="1"/>
    <col min="13006" max="13006" width="8.42578125" style="270" customWidth="1"/>
    <col min="13007" max="13007" width="6" style="270" bestFit="1" customWidth="1"/>
    <col min="13008" max="13008" width="8.42578125" style="270" customWidth="1"/>
    <col min="13009" max="13009" width="6" style="270" customWidth="1"/>
    <col min="13010" max="13010" width="8.42578125" style="270" customWidth="1"/>
    <col min="13011" max="13011" width="6" style="270" bestFit="1" customWidth="1"/>
    <col min="13012" max="13012" width="8.42578125" style="270" customWidth="1"/>
    <col min="13013" max="13013" width="6" style="270" customWidth="1"/>
    <col min="13014" max="13014" width="8.42578125" style="270" customWidth="1"/>
    <col min="13015" max="13015" width="6" style="270" bestFit="1" customWidth="1"/>
    <col min="13016" max="13016" width="8.42578125" style="270" customWidth="1"/>
    <col min="13017" max="13017" width="6" style="270" customWidth="1"/>
    <col min="13018" max="13018" width="8.42578125" style="270" customWidth="1"/>
    <col min="13019" max="13019" width="6" style="270" bestFit="1" customWidth="1"/>
    <col min="13020" max="13020" width="8.42578125" style="270" customWidth="1"/>
    <col min="13021" max="13021" width="6" style="270" customWidth="1"/>
    <col min="13022" max="13022" width="8.42578125" style="270" customWidth="1"/>
    <col min="13023" max="13023" width="6" style="270" bestFit="1" customWidth="1"/>
    <col min="13024" max="13024" width="8.42578125" style="270" customWidth="1"/>
    <col min="13025" max="13025" width="6" style="270" customWidth="1"/>
    <col min="13026" max="13026" width="8.42578125" style="270" customWidth="1"/>
    <col min="13027" max="13027" width="6" style="270" bestFit="1" customWidth="1"/>
    <col min="13028" max="13028" width="8.42578125" style="270" customWidth="1"/>
    <col min="13029" max="13029" width="6" style="270" customWidth="1"/>
    <col min="13030" max="13030" width="8.42578125" style="270" customWidth="1"/>
    <col min="13031" max="13031" width="6" style="270" bestFit="1" customWidth="1"/>
    <col min="13032" max="13032" width="8.42578125" style="270" customWidth="1"/>
    <col min="13033" max="13033" width="6" style="270" customWidth="1"/>
    <col min="13034" max="13034" width="8.42578125" style="270" customWidth="1"/>
    <col min="13035" max="13035" width="6" style="270" bestFit="1" customWidth="1"/>
    <col min="13036" max="13036" width="8.42578125" style="270" customWidth="1"/>
    <col min="13037" max="13037" width="6" style="270" customWidth="1"/>
    <col min="13038" max="13038" width="8.42578125" style="270" customWidth="1"/>
    <col min="13039" max="13039" width="6" style="270" bestFit="1" customWidth="1"/>
    <col min="13040" max="13040" width="8.42578125" style="270" customWidth="1"/>
    <col min="13041" max="13041" width="6" style="270" customWidth="1"/>
    <col min="13042" max="13042" width="8.42578125" style="270" customWidth="1"/>
    <col min="13043" max="13043" width="6" style="270" bestFit="1" customWidth="1"/>
    <col min="13044" max="13044" width="8.42578125" style="270" customWidth="1"/>
    <col min="13045" max="13045" width="6" style="270" customWidth="1"/>
    <col min="13046" max="13046" width="8.42578125" style="270" customWidth="1"/>
    <col min="13047" max="13047" width="6" style="270" bestFit="1" customWidth="1"/>
    <col min="13048" max="13048" width="8.42578125" style="270" customWidth="1"/>
    <col min="13049" max="13049" width="6" style="270" customWidth="1"/>
    <col min="13050" max="13050" width="8.42578125" style="270" customWidth="1"/>
    <col min="13051" max="13051" width="6" style="270" bestFit="1" customWidth="1"/>
    <col min="13052" max="13052" width="8.42578125" style="270" customWidth="1"/>
    <col min="13053" max="13053" width="6" style="270" customWidth="1"/>
    <col min="13054" max="13054" width="8.42578125" style="270" customWidth="1"/>
    <col min="13055" max="13055" width="6" style="270" bestFit="1" customWidth="1"/>
    <col min="13056" max="13056" width="8.42578125" style="270" customWidth="1"/>
    <col min="13057" max="13057" width="6" style="270" customWidth="1"/>
    <col min="13058" max="13058" width="8.42578125" style="270" customWidth="1"/>
    <col min="13059" max="13059" width="6" style="270" bestFit="1" customWidth="1"/>
    <col min="13060" max="13060" width="8.42578125" style="270" customWidth="1"/>
    <col min="13061" max="13061" width="6" style="270" customWidth="1"/>
    <col min="13062" max="13062" width="8.42578125" style="270" customWidth="1"/>
    <col min="13063" max="13063" width="6" style="270" bestFit="1" customWidth="1"/>
    <col min="13064" max="13064" width="8.42578125" style="270" customWidth="1"/>
    <col min="13065" max="13065" width="6" style="270" customWidth="1"/>
    <col min="13066" max="13066" width="8.42578125" style="270" customWidth="1"/>
    <col min="13067" max="13067" width="6" style="270" bestFit="1" customWidth="1"/>
    <col min="13068" max="13068" width="8.42578125" style="270" customWidth="1"/>
    <col min="13069" max="13069" width="6" style="270" customWidth="1"/>
    <col min="13070" max="13070" width="8.42578125" style="270" customWidth="1"/>
    <col min="13071" max="13071" width="6" style="270" bestFit="1" customWidth="1"/>
    <col min="13072" max="13072" width="8.42578125" style="270" customWidth="1"/>
    <col min="13073" max="13073" width="6" style="270" customWidth="1"/>
    <col min="13074" max="13074" width="8.42578125" style="270" customWidth="1"/>
    <col min="13075" max="13075" width="6" style="270" bestFit="1" customWidth="1"/>
    <col min="13076" max="13076" width="8.42578125" style="270" customWidth="1"/>
    <col min="13077" max="13077" width="6" style="270" customWidth="1"/>
    <col min="13078" max="13078" width="8.42578125" style="270" customWidth="1"/>
    <col min="13079" max="13079" width="6" style="270" bestFit="1" customWidth="1"/>
    <col min="13080" max="13080" width="8.42578125" style="270" customWidth="1"/>
    <col min="13081" max="13081" width="6" style="270" customWidth="1"/>
    <col min="13082" max="13082" width="8.42578125" style="270" customWidth="1"/>
    <col min="13083" max="13083" width="6" style="270" bestFit="1" customWidth="1"/>
    <col min="13084" max="13084" width="8.85546875" style="270"/>
    <col min="13085" max="13086" width="6" style="270" bestFit="1" customWidth="1"/>
    <col min="13087" max="13087" width="2.28515625" style="270" bestFit="1" customWidth="1"/>
    <col min="13088" max="13237" width="8.85546875" style="270"/>
    <col min="13238" max="13238" width="4.85546875" style="270" customWidth="1"/>
    <col min="13239" max="13239" width="33.85546875" style="270" customWidth="1"/>
    <col min="13240" max="13241" width="8.85546875" style="270"/>
    <col min="13242" max="13242" width="11.85546875" style="270" customWidth="1"/>
    <col min="13243" max="13243" width="5.7109375" style="270" customWidth="1"/>
    <col min="13244" max="13244" width="8.42578125" style="270" customWidth="1"/>
    <col min="13245" max="13245" width="6" style="270" customWidth="1"/>
    <col min="13246" max="13246" width="8.42578125" style="270" customWidth="1"/>
    <col min="13247" max="13247" width="6.7109375" style="270" bestFit="1" customWidth="1"/>
    <col min="13248" max="13248" width="8.42578125" style="270" customWidth="1"/>
    <col min="13249" max="13249" width="6" style="270" customWidth="1"/>
    <col min="13250" max="13250" width="8.42578125" style="270" customWidth="1"/>
    <col min="13251" max="13251" width="6" style="270" bestFit="1" customWidth="1"/>
    <col min="13252" max="13252" width="8.42578125" style="270" customWidth="1"/>
    <col min="13253" max="13253" width="6" style="270" customWidth="1"/>
    <col min="13254" max="13254" width="8.42578125" style="270" customWidth="1"/>
    <col min="13255" max="13255" width="6" style="270" bestFit="1" customWidth="1"/>
    <col min="13256" max="13256" width="8.42578125" style="270" customWidth="1"/>
    <col min="13257" max="13257" width="6" style="270" customWidth="1"/>
    <col min="13258" max="13258" width="8.42578125" style="270" customWidth="1"/>
    <col min="13259" max="13259" width="6" style="270" bestFit="1" customWidth="1"/>
    <col min="13260" max="13260" width="8.42578125" style="270" customWidth="1"/>
    <col min="13261" max="13261" width="6" style="270" customWidth="1"/>
    <col min="13262" max="13262" width="8.42578125" style="270" customWidth="1"/>
    <col min="13263" max="13263" width="6" style="270" bestFit="1" customWidth="1"/>
    <col min="13264" max="13264" width="8.42578125" style="270" customWidth="1"/>
    <col min="13265" max="13265" width="6" style="270" customWidth="1"/>
    <col min="13266" max="13266" width="8.42578125" style="270" customWidth="1"/>
    <col min="13267" max="13267" width="6" style="270" bestFit="1" customWidth="1"/>
    <col min="13268" max="13268" width="8.42578125" style="270" customWidth="1"/>
    <col min="13269" max="13269" width="6" style="270" customWidth="1"/>
    <col min="13270" max="13270" width="8.42578125" style="270" customWidth="1"/>
    <col min="13271" max="13271" width="6" style="270" bestFit="1" customWidth="1"/>
    <col min="13272" max="13272" width="8.42578125" style="270" customWidth="1"/>
    <col min="13273" max="13273" width="6" style="270" customWidth="1"/>
    <col min="13274" max="13274" width="8.42578125" style="270" customWidth="1"/>
    <col min="13275" max="13275" width="6" style="270" bestFit="1" customWidth="1"/>
    <col min="13276" max="13276" width="8.42578125" style="270" customWidth="1"/>
    <col min="13277" max="13277" width="6" style="270" customWidth="1"/>
    <col min="13278" max="13278" width="8.42578125" style="270" customWidth="1"/>
    <col min="13279" max="13279" width="6" style="270" bestFit="1" customWidth="1"/>
    <col min="13280" max="13280" width="8.42578125" style="270" customWidth="1"/>
    <col min="13281" max="13281" width="6" style="270" customWidth="1"/>
    <col min="13282" max="13282" width="8.42578125" style="270" customWidth="1"/>
    <col min="13283" max="13283" width="6" style="270" bestFit="1" customWidth="1"/>
    <col min="13284" max="13284" width="8.42578125" style="270" customWidth="1"/>
    <col min="13285" max="13285" width="6" style="270" customWidth="1"/>
    <col min="13286" max="13286" width="8.42578125" style="270" customWidth="1"/>
    <col min="13287" max="13287" width="6" style="270" bestFit="1" customWidth="1"/>
    <col min="13288" max="13288" width="8.42578125" style="270" customWidth="1"/>
    <col min="13289" max="13289" width="6" style="270" customWidth="1"/>
    <col min="13290" max="13290" width="8.42578125" style="270" customWidth="1"/>
    <col min="13291" max="13291" width="6" style="270" bestFit="1" customWidth="1"/>
    <col min="13292" max="13292" width="8.42578125" style="270" customWidth="1"/>
    <col min="13293" max="13293" width="6" style="270" customWidth="1"/>
    <col min="13294" max="13294" width="8.42578125" style="270" customWidth="1"/>
    <col min="13295" max="13295" width="6" style="270" bestFit="1" customWidth="1"/>
    <col min="13296" max="13296" width="8.42578125" style="270" customWidth="1"/>
    <col min="13297" max="13297" width="6" style="270" customWidth="1"/>
    <col min="13298" max="13298" width="8.42578125" style="270" customWidth="1"/>
    <col min="13299" max="13299" width="6" style="270" bestFit="1" customWidth="1"/>
    <col min="13300" max="13300" width="8.42578125" style="270" customWidth="1"/>
    <col min="13301" max="13301" width="6" style="270" customWidth="1"/>
    <col min="13302" max="13302" width="8.42578125" style="270" customWidth="1"/>
    <col min="13303" max="13303" width="6" style="270" bestFit="1" customWidth="1"/>
    <col min="13304" max="13304" width="8.42578125" style="270" customWidth="1"/>
    <col min="13305" max="13305" width="6" style="270" customWidth="1"/>
    <col min="13306" max="13306" width="8.42578125" style="270" customWidth="1"/>
    <col min="13307" max="13307" width="6" style="270" bestFit="1" customWidth="1"/>
    <col min="13308" max="13308" width="8.42578125" style="270" customWidth="1"/>
    <col min="13309" max="13309" width="6" style="270" customWidth="1"/>
    <col min="13310" max="13310" width="8.42578125" style="270" customWidth="1"/>
    <col min="13311" max="13311" width="6" style="270" bestFit="1" customWidth="1"/>
    <col min="13312" max="13312" width="8.42578125" style="270" customWidth="1"/>
    <col min="13313" max="13313" width="6" style="270" customWidth="1"/>
    <col min="13314" max="13314" width="8.42578125" style="270" customWidth="1"/>
    <col min="13315" max="13315" width="6" style="270" bestFit="1" customWidth="1"/>
    <col min="13316" max="13316" width="8.42578125" style="270" customWidth="1"/>
    <col min="13317" max="13317" width="6" style="270" customWidth="1"/>
    <col min="13318" max="13318" width="8.42578125" style="270" customWidth="1"/>
    <col min="13319" max="13319" width="6" style="270" bestFit="1" customWidth="1"/>
    <col min="13320" max="13320" width="8.42578125" style="270" customWidth="1"/>
    <col min="13321" max="13321" width="6" style="270" customWidth="1"/>
    <col min="13322" max="13322" width="8.42578125" style="270" customWidth="1"/>
    <col min="13323" max="13323" width="6" style="270" bestFit="1" customWidth="1"/>
    <col min="13324" max="13324" width="8.42578125" style="270" customWidth="1"/>
    <col min="13325" max="13325" width="6" style="270" customWidth="1"/>
    <col min="13326" max="13326" width="8.42578125" style="270" customWidth="1"/>
    <col min="13327" max="13327" width="6" style="270" bestFit="1" customWidth="1"/>
    <col min="13328" max="13328" width="8.42578125" style="270" customWidth="1"/>
    <col min="13329" max="13329" width="6" style="270" customWidth="1"/>
    <col min="13330" max="13330" width="8.42578125" style="270" customWidth="1"/>
    <col min="13331" max="13331" width="6" style="270" bestFit="1" customWidth="1"/>
    <col min="13332" max="13332" width="8.42578125" style="270" customWidth="1"/>
    <col min="13333" max="13333" width="6" style="270" customWidth="1"/>
    <col min="13334" max="13334" width="8.42578125" style="270" customWidth="1"/>
    <col min="13335" max="13335" width="6" style="270" bestFit="1" customWidth="1"/>
    <col min="13336" max="13336" width="8.42578125" style="270" customWidth="1"/>
    <col min="13337" max="13337" width="6" style="270" customWidth="1"/>
    <col min="13338" max="13338" width="8.42578125" style="270" customWidth="1"/>
    <col min="13339" max="13339" width="6" style="270" bestFit="1" customWidth="1"/>
    <col min="13340" max="13340" width="8.85546875" style="270"/>
    <col min="13341" max="13342" width="6" style="270" bestFit="1" customWidth="1"/>
    <col min="13343" max="13343" width="2.28515625" style="270" bestFit="1" customWidth="1"/>
    <col min="13344" max="13493" width="8.85546875" style="270"/>
    <col min="13494" max="13494" width="4.85546875" style="270" customWidth="1"/>
    <col min="13495" max="13495" width="33.85546875" style="270" customWidth="1"/>
    <col min="13496" max="13497" width="8.85546875" style="270"/>
    <col min="13498" max="13498" width="11.85546875" style="270" customWidth="1"/>
    <col min="13499" max="13499" width="5.7109375" style="270" customWidth="1"/>
    <col min="13500" max="13500" width="8.42578125" style="270" customWidth="1"/>
    <col min="13501" max="13501" width="6" style="270" customWidth="1"/>
    <col min="13502" max="13502" width="8.42578125" style="270" customWidth="1"/>
    <col min="13503" max="13503" width="6.7109375" style="270" bestFit="1" customWidth="1"/>
    <col min="13504" max="13504" width="8.42578125" style="270" customWidth="1"/>
    <col min="13505" max="13505" width="6" style="270" customWidth="1"/>
    <col min="13506" max="13506" width="8.42578125" style="270" customWidth="1"/>
    <col min="13507" max="13507" width="6" style="270" bestFit="1" customWidth="1"/>
    <col min="13508" max="13508" width="8.42578125" style="270" customWidth="1"/>
    <col min="13509" max="13509" width="6" style="270" customWidth="1"/>
    <col min="13510" max="13510" width="8.42578125" style="270" customWidth="1"/>
    <col min="13511" max="13511" width="6" style="270" bestFit="1" customWidth="1"/>
    <col min="13512" max="13512" width="8.42578125" style="270" customWidth="1"/>
    <col min="13513" max="13513" width="6" style="270" customWidth="1"/>
    <col min="13514" max="13514" width="8.42578125" style="270" customWidth="1"/>
    <col min="13515" max="13515" width="6" style="270" bestFit="1" customWidth="1"/>
    <col min="13516" max="13516" width="8.42578125" style="270" customWidth="1"/>
    <col min="13517" max="13517" width="6" style="270" customWidth="1"/>
    <col min="13518" max="13518" width="8.42578125" style="270" customWidth="1"/>
    <col min="13519" max="13519" width="6" style="270" bestFit="1" customWidth="1"/>
    <col min="13520" max="13520" width="8.42578125" style="270" customWidth="1"/>
    <col min="13521" max="13521" width="6" style="270" customWidth="1"/>
    <col min="13522" max="13522" width="8.42578125" style="270" customWidth="1"/>
    <col min="13523" max="13523" width="6" style="270" bestFit="1" customWidth="1"/>
    <col min="13524" max="13524" width="8.42578125" style="270" customWidth="1"/>
    <col min="13525" max="13525" width="6" style="270" customWidth="1"/>
    <col min="13526" max="13526" width="8.42578125" style="270" customWidth="1"/>
    <col min="13527" max="13527" width="6" style="270" bestFit="1" customWidth="1"/>
    <col min="13528" max="13528" width="8.42578125" style="270" customWidth="1"/>
    <col min="13529" max="13529" width="6" style="270" customWidth="1"/>
    <col min="13530" max="13530" width="8.42578125" style="270" customWidth="1"/>
    <col min="13531" max="13531" width="6" style="270" bestFit="1" customWidth="1"/>
    <col min="13532" max="13532" width="8.42578125" style="270" customWidth="1"/>
    <col min="13533" max="13533" width="6" style="270" customWidth="1"/>
    <col min="13534" max="13534" width="8.42578125" style="270" customWidth="1"/>
    <col min="13535" max="13535" width="6" style="270" bestFit="1" customWidth="1"/>
    <col min="13536" max="13536" width="8.42578125" style="270" customWidth="1"/>
    <col min="13537" max="13537" width="6" style="270" customWidth="1"/>
    <col min="13538" max="13538" width="8.42578125" style="270" customWidth="1"/>
    <col min="13539" max="13539" width="6" style="270" bestFit="1" customWidth="1"/>
    <col min="13540" max="13540" width="8.42578125" style="270" customWidth="1"/>
    <col min="13541" max="13541" width="6" style="270" customWidth="1"/>
    <col min="13542" max="13542" width="8.42578125" style="270" customWidth="1"/>
    <col min="13543" max="13543" width="6" style="270" bestFit="1" customWidth="1"/>
    <col min="13544" max="13544" width="8.42578125" style="270" customWidth="1"/>
    <col min="13545" max="13545" width="6" style="270" customWidth="1"/>
    <col min="13546" max="13546" width="8.42578125" style="270" customWidth="1"/>
    <col min="13547" max="13547" width="6" style="270" bestFit="1" customWidth="1"/>
    <col min="13548" max="13548" width="8.42578125" style="270" customWidth="1"/>
    <col min="13549" max="13549" width="6" style="270" customWidth="1"/>
    <col min="13550" max="13550" width="8.42578125" style="270" customWidth="1"/>
    <col min="13551" max="13551" width="6" style="270" bestFit="1" customWidth="1"/>
    <col min="13552" max="13552" width="8.42578125" style="270" customWidth="1"/>
    <col min="13553" max="13553" width="6" style="270" customWidth="1"/>
    <col min="13554" max="13554" width="8.42578125" style="270" customWidth="1"/>
    <col min="13555" max="13555" width="6" style="270" bestFit="1" customWidth="1"/>
    <col min="13556" max="13556" width="8.42578125" style="270" customWidth="1"/>
    <col min="13557" max="13557" width="6" style="270" customWidth="1"/>
    <col min="13558" max="13558" width="8.42578125" style="270" customWidth="1"/>
    <col min="13559" max="13559" width="6" style="270" bestFit="1" customWidth="1"/>
    <col min="13560" max="13560" width="8.42578125" style="270" customWidth="1"/>
    <col min="13561" max="13561" width="6" style="270" customWidth="1"/>
    <col min="13562" max="13562" width="8.42578125" style="270" customWidth="1"/>
    <col min="13563" max="13563" width="6" style="270" bestFit="1" customWidth="1"/>
    <col min="13564" max="13564" width="8.42578125" style="270" customWidth="1"/>
    <col min="13565" max="13565" width="6" style="270" customWidth="1"/>
    <col min="13566" max="13566" width="8.42578125" style="270" customWidth="1"/>
    <col min="13567" max="13567" width="6" style="270" bestFit="1" customWidth="1"/>
    <col min="13568" max="13568" width="8.42578125" style="270" customWidth="1"/>
    <col min="13569" max="13569" width="6" style="270" customWidth="1"/>
    <col min="13570" max="13570" width="8.42578125" style="270" customWidth="1"/>
    <col min="13571" max="13571" width="6" style="270" bestFit="1" customWidth="1"/>
    <col min="13572" max="13572" width="8.42578125" style="270" customWidth="1"/>
    <col min="13573" max="13573" width="6" style="270" customWidth="1"/>
    <col min="13574" max="13574" width="8.42578125" style="270" customWidth="1"/>
    <col min="13575" max="13575" width="6" style="270" bestFit="1" customWidth="1"/>
    <col min="13576" max="13576" width="8.42578125" style="270" customWidth="1"/>
    <col min="13577" max="13577" width="6" style="270" customWidth="1"/>
    <col min="13578" max="13578" width="8.42578125" style="270" customWidth="1"/>
    <col min="13579" max="13579" width="6" style="270" bestFit="1" customWidth="1"/>
    <col min="13580" max="13580" width="8.42578125" style="270" customWidth="1"/>
    <col min="13581" max="13581" width="6" style="270" customWidth="1"/>
    <col min="13582" max="13582" width="8.42578125" style="270" customWidth="1"/>
    <col min="13583" max="13583" width="6" style="270" bestFit="1" customWidth="1"/>
    <col min="13584" max="13584" width="8.42578125" style="270" customWidth="1"/>
    <col min="13585" max="13585" width="6" style="270" customWidth="1"/>
    <col min="13586" max="13586" width="8.42578125" style="270" customWidth="1"/>
    <col min="13587" max="13587" width="6" style="270" bestFit="1" customWidth="1"/>
    <col min="13588" max="13588" width="8.42578125" style="270" customWidth="1"/>
    <col min="13589" max="13589" width="6" style="270" customWidth="1"/>
    <col min="13590" max="13590" width="8.42578125" style="270" customWidth="1"/>
    <col min="13591" max="13591" width="6" style="270" bestFit="1" customWidth="1"/>
    <col min="13592" max="13592" width="8.42578125" style="270" customWidth="1"/>
    <col min="13593" max="13593" width="6" style="270" customWidth="1"/>
    <col min="13594" max="13594" width="8.42578125" style="270" customWidth="1"/>
    <col min="13595" max="13595" width="6" style="270" bestFit="1" customWidth="1"/>
    <col min="13596" max="13596" width="8.85546875" style="270"/>
    <col min="13597" max="13598" width="6" style="270" bestFit="1" customWidth="1"/>
    <col min="13599" max="13599" width="2.28515625" style="270" bestFit="1" customWidth="1"/>
    <col min="13600" max="13749" width="8.85546875" style="270"/>
    <col min="13750" max="13750" width="4.85546875" style="270" customWidth="1"/>
    <col min="13751" max="13751" width="33.85546875" style="270" customWidth="1"/>
    <col min="13752" max="13753" width="8.85546875" style="270"/>
    <col min="13754" max="13754" width="11.85546875" style="270" customWidth="1"/>
    <col min="13755" max="13755" width="5.7109375" style="270" customWidth="1"/>
    <col min="13756" max="13756" width="8.42578125" style="270" customWidth="1"/>
    <col min="13757" max="13757" width="6" style="270" customWidth="1"/>
    <col min="13758" max="13758" width="8.42578125" style="270" customWidth="1"/>
    <col min="13759" max="13759" width="6.7109375" style="270" bestFit="1" customWidth="1"/>
    <col min="13760" max="13760" width="8.42578125" style="270" customWidth="1"/>
    <col min="13761" max="13761" width="6" style="270" customWidth="1"/>
    <col min="13762" max="13762" width="8.42578125" style="270" customWidth="1"/>
    <col min="13763" max="13763" width="6" style="270" bestFit="1" customWidth="1"/>
    <col min="13764" max="13764" width="8.42578125" style="270" customWidth="1"/>
    <col min="13765" max="13765" width="6" style="270" customWidth="1"/>
    <col min="13766" max="13766" width="8.42578125" style="270" customWidth="1"/>
    <col min="13767" max="13767" width="6" style="270" bestFit="1" customWidth="1"/>
    <col min="13768" max="13768" width="8.42578125" style="270" customWidth="1"/>
    <col min="13769" max="13769" width="6" style="270" customWidth="1"/>
    <col min="13770" max="13770" width="8.42578125" style="270" customWidth="1"/>
    <col min="13771" max="13771" width="6" style="270" bestFit="1" customWidth="1"/>
    <col min="13772" max="13772" width="8.42578125" style="270" customWidth="1"/>
    <col min="13773" max="13773" width="6" style="270" customWidth="1"/>
    <col min="13774" max="13774" width="8.42578125" style="270" customWidth="1"/>
    <col min="13775" max="13775" width="6" style="270" bestFit="1" customWidth="1"/>
    <col min="13776" max="13776" width="8.42578125" style="270" customWidth="1"/>
    <col min="13777" max="13777" width="6" style="270" customWidth="1"/>
    <col min="13778" max="13778" width="8.42578125" style="270" customWidth="1"/>
    <col min="13779" max="13779" width="6" style="270" bestFit="1" customWidth="1"/>
    <col min="13780" max="13780" width="8.42578125" style="270" customWidth="1"/>
    <col min="13781" max="13781" width="6" style="270" customWidth="1"/>
    <col min="13782" max="13782" width="8.42578125" style="270" customWidth="1"/>
    <col min="13783" max="13783" width="6" style="270" bestFit="1" customWidth="1"/>
    <col min="13784" max="13784" width="8.42578125" style="270" customWidth="1"/>
    <col min="13785" max="13785" width="6" style="270" customWidth="1"/>
    <col min="13786" max="13786" width="8.42578125" style="270" customWidth="1"/>
    <col min="13787" max="13787" width="6" style="270" bestFit="1" customWidth="1"/>
    <col min="13788" max="13788" width="8.42578125" style="270" customWidth="1"/>
    <col min="13789" max="13789" width="6" style="270" customWidth="1"/>
    <col min="13790" max="13790" width="8.42578125" style="270" customWidth="1"/>
    <col min="13791" max="13791" width="6" style="270" bestFit="1" customWidth="1"/>
    <col min="13792" max="13792" width="8.42578125" style="270" customWidth="1"/>
    <col min="13793" max="13793" width="6" style="270" customWidth="1"/>
    <col min="13794" max="13794" width="8.42578125" style="270" customWidth="1"/>
    <col min="13795" max="13795" width="6" style="270" bestFit="1" customWidth="1"/>
    <col min="13796" max="13796" width="8.42578125" style="270" customWidth="1"/>
    <col min="13797" max="13797" width="6" style="270" customWidth="1"/>
    <col min="13798" max="13798" width="8.42578125" style="270" customWidth="1"/>
    <col min="13799" max="13799" width="6" style="270" bestFit="1" customWidth="1"/>
    <col min="13800" max="13800" width="8.42578125" style="270" customWidth="1"/>
    <col min="13801" max="13801" width="6" style="270" customWidth="1"/>
    <col min="13802" max="13802" width="8.42578125" style="270" customWidth="1"/>
    <col min="13803" max="13803" width="6" style="270" bestFit="1" customWidth="1"/>
    <col min="13804" max="13804" width="8.42578125" style="270" customWidth="1"/>
    <col min="13805" max="13805" width="6" style="270" customWidth="1"/>
    <col min="13806" max="13806" width="8.42578125" style="270" customWidth="1"/>
    <col min="13807" max="13807" width="6" style="270" bestFit="1" customWidth="1"/>
    <col min="13808" max="13808" width="8.42578125" style="270" customWidth="1"/>
    <col min="13809" max="13809" width="6" style="270" customWidth="1"/>
    <col min="13810" max="13810" width="8.42578125" style="270" customWidth="1"/>
    <col min="13811" max="13811" width="6" style="270" bestFit="1" customWidth="1"/>
    <col min="13812" max="13812" width="8.42578125" style="270" customWidth="1"/>
    <col min="13813" max="13813" width="6" style="270" customWidth="1"/>
    <col min="13814" max="13814" width="8.42578125" style="270" customWidth="1"/>
    <col min="13815" max="13815" width="6" style="270" bestFit="1" customWidth="1"/>
    <col min="13816" max="13816" width="8.42578125" style="270" customWidth="1"/>
    <col min="13817" max="13817" width="6" style="270" customWidth="1"/>
    <col min="13818" max="13818" width="8.42578125" style="270" customWidth="1"/>
    <col min="13819" max="13819" width="6" style="270" bestFit="1" customWidth="1"/>
    <col min="13820" max="13820" width="8.42578125" style="270" customWidth="1"/>
    <col min="13821" max="13821" width="6" style="270" customWidth="1"/>
    <col min="13822" max="13822" width="8.42578125" style="270" customWidth="1"/>
    <col min="13823" max="13823" width="6" style="270" bestFit="1" customWidth="1"/>
    <col min="13824" max="13824" width="8.42578125" style="270" customWidth="1"/>
    <col min="13825" max="13825" width="6" style="270" customWidth="1"/>
    <col min="13826" max="13826" width="8.42578125" style="270" customWidth="1"/>
    <col min="13827" max="13827" width="6" style="270" bestFit="1" customWidth="1"/>
    <col min="13828" max="13828" width="8.42578125" style="270" customWidth="1"/>
    <col min="13829" max="13829" width="6" style="270" customWidth="1"/>
    <col min="13830" max="13830" width="8.42578125" style="270" customWidth="1"/>
    <col min="13831" max="13831" width="6" style="270" bestFit="1" customWidth="1"/>
    <col min="13832" max="13832" width="8.42578125" style="270" customWidth="1"/>
    <col min="13833" max="13833" width="6" style="270" customWidth="1"/>
    <col min="13834" max="13834" width="8.42578125" style="270" customWidth="1"/>
    <col min="13835" max="13835" width="6" style="270" bestFit="1" customWidth="1"/>
    <col min="13836" max="13836" width="8.42578125" style="270" customWidth="1"/>
    <col min="13837" max="13837" width="6" style="270" customWidth="1"/>
    <col min="13838" max="13838" width="8.42578125" style="270" customWidth="1"/>
    <col min="13839" max="13839" width="6" style="270" bestFit="1" customWidth="1"/>
    <col min="13840" max="13840" width="8.42578125" style="270" customWidth="1"/>
    <col min="13841" max="13841" width="6" style="270" customWidth="1"/>
    <col min="13842" max="13842" width="8.42578125" style="270" customWidth="1"/>
    <col min="13843" max="13843" width="6" style="270" bestFit="1" customWidth="1"/>
    <col min="13844" max="13844" width="8.42578125" style="270" customWidth="1"/>
    <col min="13845" max="13845" width="6" style="270" customWidth="1"/>
    <col min="13846" max="13846" width="8.42578125" style="270" customWidth="1"/>
    <col min="13847" max="13847" width="6" style="270" bestFit="1" customWidth="1"/>
    <col min="13848" max="13848" width="8.42578125" style="270" customWidth="1"/>
    <col min="13849" max="13849" width="6" style="270" customWidth="1"/>
    <col min="13850" max="13850" width="8.42578125" style="270" customWidth="1"/>
    <col min="13851" max="13851" width="6" style="270" bestFit="1" customWidth="1"/>
    <col min="13852" max="13852" width="8.85546875" style="270"/>
    <col min="13853" max="13854" width="6" style="270" bestFit="1" customWidth="1"/>
    <col min="13855" max="13855" width="2.28515625" style="270" bestFit="1" customWidth="1"/>
    <col min="13856" max="14005" width="8.85546875" style="270"/>
    <col min="14006" max="14006" width="4.85546875" style="270" customWidth="1"/>
    <col min="14007" max="14007" width="33.85546875" style="270" customWidth="1"/>
    <col min="14008" max="14009" width="8.85546875" style="270"/>
    <col min="14010" max="14010" width="11.85546875" style="270" customWidth="1"/>
    <col min="14011" max="14011" width="5.7109375" style="270" customWidth="1"/>
    <col min="14012" max="14012" width="8.42578125" style="270" customWidth="1"/>
    <col min="14013" max="14013" width="6" style="270" customWidth="1"/>
    <col min="14014" max="14014" width="8.42578125" style="270" customWidth="1"/>
    <col min="14015" max="14015" width="6.7109375" style="270" bestFit="1" customWidth="1"/>
    <col min="14016" max="14016" width="8.42578125" style="270" customWidth="1"/>
    <col min="14017" max="14017" width="6" style="270" customWidth="1"/>
    <col min="14018" max="14018" width="8.42578125" style="270" customWidth="1"/>
    <col min="14019" max="14019" width="6" style="270" bestFit="1" customWidth="1"/>
    <col min="14020" max="14020" width="8.42578125" style="270" customWidth="1"/>
    <col min="14021" max="14021" width="6" style="270" customWidth="1"/>
    <col min="14022" max="14022" width="8.42578125" style="270" customWidth="1"/>
    <col min="14023" max="14023" width="6" style="270" bestFit="1" customWidth="1"/>
    <col min="14024" max="14024" width="8.42578125" style="270" customWidth="1"/>
    <col min="14025" max="14025" width="6" style="270" customWidth="1"/>
    <col min="14026" max="14026" width="8.42578125" style="270" customWidth="1"/>
    <col min="14027" max="14027" width="6" style="270" bestFit="1" customWidth="1"/>
    <col min="14028" max="14028" width="8.42578125" style="270" customWidth="1"/>
    <col min="14029" max="14029" width="6" style="270" customWidth="1"/>
    <col min="14030" max="14030" width="8.42578125" style="270" customWidth="1"/>
    <col min="14031" max="14031" width="6" style="270" bestFit="1" customWidth="1"/>
    <col min="14032" max="14032" width="8.42578125" style="270" customWidth="1"/>
    <col min="14033" max="14033" width="6" style="270" customWidth="1"/>
    <col min="14034" max="14034" width="8.42578125" style="270" customWidth="1"/>
    <col min="14035" max="14035" width="6" style="270" bestFit="1" customWidth="1"/>
    <col min="14036" max="14036" width="8.42578125" style="270" customWidth="1"/>
    <col min="14037" max="14037" width="6" style="270" customWidth="1"/>
    <col min="14038" max="14038" width="8.42578125" style="270" customWidth="1"/>
    <col min="14039" max="14039" width="6" style="270" bestFit="1" customWidth="1"/>
    <col min="14040" max="14040" width="8.42578125" style="270" customWidth="1"/>
    <col min="14041" max="14041" width="6" style="270" customWidth="1"/>
    <col min="14042" max="14042" width="8.42578125" style="270" customWidth="1"/>
    <col min="14043" max="14043" width="6" style="270" bestFit="1" customWidth="1"/>
    <col min="14044" max="14044" width="8.42578125" style="270" customWidth="1"/>
    <col min="14045" max="14045" width="6" style="270" customWidth="1"/>
    <col min="14046" max="14046" width="8.42578125" style="270" customWidth="1"/>
    <col min="14047" max="14047" width="6" style="270" bestFit="1" customWidth="1"/>
    <col min="14048" max="14048" width="8.42578125" style="270" customWidth="1"/>
    <col min="14049" max="14049" width="6" style="270" customWidth="1"/>
    <col min="14050" max="14050" width="8.42578125" style="270" customWidth="1"/>
    <col min="14051" max="14051" width="6" style="270" bestFit="1" customWidth="1"/>
    <col min="14052" max="14052" width="8.42578125" style="270" customWidth="1"/>
    <col min="14053" max="14053" width="6" style="270" customWidth="1"/>
    <col min="14054" max="14054" width="8.42578125" style="270" customWidth="1"/>
    <col min="14055" max="14055" width="6" style="270" bestFit="1" customWidth="1"/>
    <col min="14056" max="14056" width="8.42578125" style="270" customWidth="1"/>
    <col min="14057" max="14057" width="6" style="270" customWidth="1"/>
    <col min="14058" max="14058" width="8.42578125" style="270" customWidth="1"/>
    <col min="14059" max="14059" width="6" style="270" bestFit="1" customWidth="1"/>
    <col min="14060" max="14060" width="8.42578125" style="270" customWidth="1"/>
    <col min="14061" max="14061" width="6" style="270" customWidth="1"/>
    <col min="14062" max="14062" width="8.42578125" style="270" customWidth="1"/>
    <col min="14063" max="14063" width="6" style="270" bestFit="1" customWidth="1"/>
    <col min="14064" max="14064" width="8.42578125" style="270" customWidth="1"/>
    <col min="14065" max="14065" width="6" style="270" customWidth="1"/>
    <col min="14066" max="14066" width="8.42578125" style="270" customWidth="1"/>
    <col min="14067" max="14067" width="6" style="270" bestFit="1" customWidth="1"/>
    <col min="14068" max="14068" width="8.42578125" style="270" customWidth="1"/>
    <col min="14069" max="14069" width="6" style="270" customWidth="1"/>
    <col min="14070" max="14070" width="8.42578125" style="270" customWidth="1"/>
    <col min="14071" max="14071" width="6" style="270" bestFit="1" customWidth="1"/>
    <col min="14072" max="14072" width="8.42578125" style="270" customWidth="1"/>
    <col min="14073" max="14073" width="6" style="270" customWidth="1"/>
    <col min="14074" max="14074" width="8.42578125" style="270" customWidth="1"/>
    <col min="14075" max="14075" width="6" style="270" bestFit="1" customWidth="1"/>
    <col min="14076" max="14076" width="8.42578125" style="270" customWidth="1"/>
    <col min="14077" max="14077" width="6" style="270" customWidth="1"/>
    <col min="14078" max="14078" width="8.42578125" style="270" customWidth="1"/>
    <col min="14079" max="14079" width="6" style="270" bestFit="1" customWidth="1"/>
    <col min="14080" max="14080" width="8.42578125" style="270" customWidth="1"/>
    <col min="14081" max="14081" width="6" style="270" customWidth="1"/>
    <col min="14082" max="14082" width="8.42578125" style="270" customWidth="1"/>
    <col min="14083" max="14083" width="6" style="270" bestFit="1" customWidth="1"/>
    <col min="14084" max="14084" width="8.42578125" style="270" customWidth="1"/>
    <col min="14085" max="14085" width="6" style="270" customWidth="1"/>
    <col min="14086" max="14086" width="8.42578125" style="270" customWidth="1"/>
    <col min="14087" max="14087" width="6" style="270" bestFit="1" customWidth="1"/>
    <col min="14088" max="14088" width="8.42578125" style="270" customWidth="1"/>
    <col min="14089" max="14089" width="6" style="270" customWidth="1"/>
    <col min="14090" max="14090" width="8.42578125" style="270" customWidth="1"/>
    <col min="14091" max="14091" width="6" style="270" bestFit="1" customWidth="1"/>
    <col min="14092" max="14092" width="8.42578125" style="270" customWidth="1"/>
    <col min="14093" max="14093" width="6" style="270" customWidth="1"/>
    <col min="14094" max="14094" width="8.42578125" style="270" customWidth="1"/>
    <col min="14095" max="14095" width="6" style="270" bestFit="1" customWidth="1"/>
    <col min="14096" max="14096" width="8.42578125" style="270" customWidth="1"/>
    <col min="14097" max="14097" width="6" style="270" customWidth="1"/>
    <col min="14098" max="14098" width="8.42578125" style="270" customWidth="1"/>
    <col min="14099" max="14099" width="6" style="270" bestFit="1" customWidth="1"/>
    <col min="14100" max="14100" width="8.42578125" style="270" customWidth="1"/>
    <col min="14101" max="14101" width="6" style="270" customWidth="1"/>
    <col min="14102" max="14102" width="8.42578125" style="270" customWidth="1"/>
    <col min="14103" max="14103" width="6" style="270" bestFit="1" customWidth="1"/>
    <col min="14104" max="14104" width="8.42578125" style="270" customWidth="1"/>
    <col min="14105" max="14105" width="6" style="270" customWidth="1"/>
    <col min="14106" max="14106" width="8.42578125" style="270" customWidth="1"/>
    <col min="14107" max="14107" width="6" style="270" bestFit="1" customWidth="1"/>
    <col min="14108" max="14108" width="8.85546875" style="270"/>
    <col min="14109" max="14110" width="6" style="270" bestFit="1" customWidth="1"/>
    <col min="14111" max="14111" width="2.28515625" style="270" bestFit="1" customWidth="1"/>
    <col min="14112" max="14261" width="8.85546875" style="270"/>
    <col min="14262" max="14262" width="4.85546875" style="270" customWidth="1"/>
    <col min="14263" max="14263" width="33.85546875" style="270" customWidth="1"/>
    <col min="14264" max="14265" width="8.85546875" style="270"/>
    <col min="14266" max="14266" width="11.85546875" style="270" customWidth="1"/>
    <col min="14267" max="14267" width="5.7109375" style="270" customWidth="1"/>
    <col min="14268" max="14268" width="8.42578125" style="270" customWidth="1"/>
    <col min="14269" max="14269" width="6" style="270" customWidth="1"/>
    <col min="14270" max="14270" width="8.42578125" style="270" customWidth="1"/>
    <col min="14271" max="14271" width="6.7109375" style="270" bestFit="1" customWidth="1"/>
    <col min="14272" max="14272" width="8.42578125" style="270" customWidth="1"/>
    <col min="14273" max="14273" width="6" style="270" customWidth="1"/>
    <col min="14274" max="14274" width="8.42578125" style="270" customWidth="1"/>
    <col min="14275" max="14275" width="6" style="270" bestFit="1" customWidth="1"/>
    <col min="14276" max="14276" width="8.42578125" style="270" customWidth="1"/>
    <col min="14277" max="14277" width="6" style="270" customWidth="1"/>
    <col min="14278" max="14278" width="8.42578125" style="270" customWidth="1"/>
    <col min="14279" max="14279" width="6" style="270" bestFit="1" customWidth="1"/>
    <col min="14280" max="14280" width="8.42578125" style="270" customWidth="1"/>
    <col min="14281" max="14281" width="6" style="270" customWidth="1"/>
    <col min="14282" max="14282" width="8.42578125" style="270" customWidth="1"/>
    <col min="14283" max="14283" width="6" style="270" bestFit="1" customWidth="1"/>
    <col min="14284" max="14284" width="8.42578125" style="270" customWidth="1"/>
    <col min="14285" max="14285" width="6" style="270" customWidth="1"/>
    <col min="14286" max="14286" width="8.42578125" style="270" customWidth="1"/>
    <col min="14287" max="14287" width="6" style="270" bestFit="1" customWidth="1"/>
    <col min="14288" max="14288" width="8.42578125" style="270" customWidth="1"/>
    <col min="14289" max="14289" width="6" style="270" customWidth="1"/>
    <col min="14290" max="14290" width="8.42578125" style="270" customWidth="1"/>
    <col min="14291" max="14291" width="6" style="270" bestFit="1" customWidth="1"/>
    <col min="14292" max="14292" width="8.42578125" style="270" customWidth="1"/>
    <col min="14293" max="14293" width="6" style="270" customWidth="1"/>
    <col min="14294" max="14294" width="8.42578125" style="270" customWidth="1"/>
    <col min="14295" max="14295" width="6" style="270" bestFit="1" customWidth="1"/>
    <col min="14296" max="14296" width="8.42578125" style="270" customWidth="1"/>
    <col min="14297" max="14297" width="6" style="270" customWidth="1"/>
    <col min="14298" max="14298" width="8.42578125" style="270" customWidth="1"/>
    <col min="14299" max="14299" width="6" style="270" bestFit="1" customWidth="1"/>
    <col min="14300" max="14300" width="8.42578125" style="270" customWidth="1"/>
    <col min="14301" max="14301" width="6" style="270" customWidth="1"/>
    <col min="14302" max="14302" width="8.42578125" style="270" customWidth="1"/>
    <col min="14303" max="14303" width="6" style="270" bestFit="1" customWidth="1"/>
    <col min="14304" max="14304" width="8.42578125" style="270" customWidth="1"/>
    <col min="14305" max="14305" width="6" style="270" customWidth="1"/>
    <col min="14306" max="14306" width="8.42578125" style="270" customWidth="1"/>
    <col min="14307" max="14307" width="6" style="270" bestFit="1" customWidth="1"/>
    <col min="14308" max="14308" width="8.42578125" style="270" customWidth="1"/>
    <col min="14309" max="14309" width="6" style="270" customWidth="1"/>
    <col min="14310" max="14310" width="8.42578125" style="270" customWidth="1"/>
    <col min="14311" max="14311" width="6" style="270" bestFit="1" customWidth="1"/>
    <col min="14312" max="14312" width="8.42578125" style="270" customWidth="1"/>
    <col min="14313" max="14313" width="6" style="270" customWidth="1"/>
    <col min="14314" max="14314" width="8.42578125" style="270" customWidth="1"/>
    <col min="14315" max="14315" width="6" style="270" bestFit="1" customWidth="1"/>
    <col min="14316" max="14316" width="8.42578125" style="270" customWidth="1"/>
    <col min="14317" max="14317" width="6" style="270" customWidth="1"/>
    <col min="14318" max="14318" width="8.42578125" style="270" customWidth="1"/>
    <col min="14319" max="14319" width="6" style="270" bestFit="1" customWidth="1"/>
    <col min="14320" max="14320" width="8.42578125" style="270" customWidth="1"/>
    <col min="14321" max="14321" width="6" style="270" customWidth="1"/>
    <col min="14322" max="14322" width="8.42578125" style="270" customWidth="1"/>
    <col min="14323" max="14323" width="6" style="270" bestFit="1" customWidth="1"/>
    <col min="14324" max="14324" width="8.42578125" style="270" customWidth="1"/>
    <col min="14325" max="14325" width="6" style="270" customWidth="1"/>
    <col min="14326" max="14326" width="8.42578125" style="270" customWidth="1"/>
    <col min="14327" max="14327" width="6" style="270" bestFit="1" customWidth="1"/>
    <col min="14328" max="14328" width="8.42578125" style="270" customWidth="1"/>
    <col min="14329" max="14329" width="6" style="270" customWidth="1"/>
    <col min="14330" max="14330" width="8.42578125" style="270" customWidth="1"/>
    <col min="14331" max="14331" width="6" style="270" bestFit="1" customWidth="1"/>
    <col min="14332" max="14332" width="8.42578125" style="270" customWidth="1"/>
    <col min="14333" max="14333" width="6" style="270" customWidth="1"/>
    <col min="14334" max="14334" width="8.42578125" style="270" customWidth="1"/>
    <col min="14335" max="14335" width="6" style="270" bestFit="1" customWidth="1"/>
    <col min="14336" max="14336" width="8.42578125" style="270" customWidth="1"/>
    <col min="14337" max="14337" width="6" style="270" customWidth="1"/>
    <col min="14338" max="14338" width="8.42578125" style="270" customWidth="1"/>
    <col min="14339" max="14339" width="6" style="270" bestFit="1" customWidth="1"/>
    <col min="14340" max="14340" width="8.42578125" style="270" customWidth="1"/>
    <col min="14341" max="14341" width="6" style="270" customWidth="1"/>
    <col min="14342" max="14342" width="8.42578125" style="270" customWidth="1"/>
    <col min="14343" max="14343" width="6" style="270" bestFit="1" customWidth="1"/>
    <col min="14344" max="14344" width="8.42578125" style="270" customWidth="1"/>
    <col min="14345" max="14345" width="6" style="270" customWidth="1"/>
    <col min="14346" max="14346" width="8.42578125" style="270" customWidth="1"/>
    <col min="14347" max="14347" width="6" style="270" bestFit="1" customWidth="1"/>
    <col min="14348" max="14348" width="8.42578125" style="270" customWidth="1"/>
    <col min="14349" max="14349" width="6" style="270" customWidth="1"/>
    <col min="14350" max="14350" width="8.42578125" style="270" customWidth="1"/>
    <col min="14351" max="14351" width="6" style="270" bestFit="1" customWidth="1"/>
    <col min="14352" max="14352" width="8.42578125" style="270" customWidth="1"/>
    <col min="14353" max="14353" width="6" style="270" customWidth="1"/>
    <col min="14354" max="14354" width="8.42578125" style="270" customWidth="1"/>
    <col min="14355" max="14355" width="6" style="270" bestFit="1" customWidth="1"/>
    <col min="14356" max="14356" width="8.42578125" style="270" customWidth="1"/>
    <col min="14357" max="14357" width="6" style="270" customWidth="1"/>
    <col min="14358" max="14358" width="8.42578125" style="270" customWidth="1"/>
    <col min="14359" max="14359" width="6" style="270" bestFit="1" customWidth="1"/>
    <col min="14360" max="14360" width="8.42578125" style="270" customWidth="1"/>
    <col min="14361" max="14361" width="6" style="270" customWidth="1"/>
    <col min="14362" max="14362" width="8.42578125" style="270" customWidth="1"/>
    <col min="14363" max="14363" width="6" style="270" bestFit="1" customWidth="1"/>
    <col min="14364" max="14364" width="8.85546875" style="270"/>
    <col min="14365" max="14366" width="6" style="270" bestFit="1" customWidth="1"/>
    <col min="14367" max="14367" width="2.28515625" style="270" bestFit="1" customWidth="1"/>
    <col min="14368" max="14517" width="8.85546875" style="270"/>
    <col min="14518" max="14518" width="4.85546875" style="270" customWidth="1"/>
    <col min="14519" max="14519" width="33.85546875" style="270" customWidth="1"/>
    <col min="14520" max="14521" width="8.85546875" style="270"/>
    <col min="14522" max="14522" width="11.85546875" style="270" customWidth="1"/>
    <col min="14523" max="14523" width="5.7109375" style="270" customWidth="1"/>
    <col min="14524" max="14524" width="8.42578125" style="270" customWidth="1"/>
    <col min="14525" max="14525" width="6" style="270" customWidth="1"/>
    <col min="14526" max="14526" width="8.42578125" style="270" customWidth="1"/>
    <col min="14527" max="14527" width="6.7109375" style="270" bestFit="1" customWidth="1"/>
    <col min="14528" max="14528" width="8.42578125" style="270" customWidth="1"/>
    <col min="14529" max="14529" width="6" style="270" customWidth="1"/>
    <col min="14530" max="14530" width="8.42578125" style="270" customWidth="1"/>
    <col min="14531" max="14531" width="6" style="270" bestFit="1" customWidth="1"/>
    <col min="14532" max="14532" width="8.42578125" style="270" customWidth="1"/>
    <col min="14533" max="14533" width="6" style="270" customWidth="1"/>
    <col min="14534" max="14534" width="8.42578125" style="270" customWidth="1"/>
    <col min="14535" max="14535" width="6" style="270" bestFit="1" customWidth="1"/>
    <col min="14536" max="14536" width="8.42578125" style="270" customWidth="1"/>
    <col min="14537" max="14537" width="6" style="270" customWidth="1"/>
    <col min="14538" max="14538" width="8.42578125" style="270" customWidth="1"/>
    <col min="14539" max="14539" width="6" style="270" bestFit="1" customWidth="1"/>
    <col min="14540" max="14540" width="8.42578125" style="270" customWidth="1"/>
    <col min="14541" max="14541" width="6" style="270" customWidth="1"/>
    <col min="14542" max="14542" width="8.42578125" style="270" customWidth="1"/>
    <col min="14543" max="14543" width="6" style="270" bestFit="1" customWidth="1"/>
    <col min="14544" max="14544" width="8.42578125" style="270" customWidth="1"/>
    <col min="14545" max="14545" width="6" style="270" customWidth="1"/>
    <col min="14546" max="14546" width="8.42578125" style="270" customWidth="1"/>
    <col min="14547" max="14547" width="6" style="270" bestFit="1" customWidth="1"/>
    <col min="14548" max="14548" width="8.42578125" style="270" customWidth="1"/>
    <col min="14549" max="14549" width="6" style="270" customWidth="1"/>
    <col min="14550" max="14550" width="8.42578125" style="270" customWidth="1"/>
    <col min="14551" max="14551" width="6" style="270" bestFit="1" customWidth="1"/>
    <col min="14552" max="14552" width="8.42578125" style="270" customWidth="1"/>
    <col min="14553" max="14553" width="6" style="270" customWidth="1"/>
    <col min="14554" max="14554" width="8.42578125" style="270" customWidth="1"/>
    <col min="14555" max="14555" width="6" style="270" bestFit="1" customWidth="1"/>
    <col min="14556" max="14556" width="8.42578125" style="270" customWidth="1"/>
    <col min="14557" max="14557" width="6" style="270" customWidth="1"/>
    <col min="14558" max="14558" width="8.42578125" style="270" customWidth="1"/>
    <col min="14559" max="14559" width="6" style="270" bestFit="1" customWidth="1"/>
    <col min="14560" max="14560" width="8.42578125" style="270" customWidth="1"/>
    <col min="14561" max="14561" width="6" style="270" customWidth="1"/>
    <col min="14562" max="14562" width="8.42578125" style="270" customWidth="1"/>
    <col min="14563" max="14563" width="6" style="270" bestFit="1" customWidth="1"/>
    <col min="14564" max="14564" width="8.42578125" style="270" customWidth="1"/>
    <col min="14565" max="14565" width="6" style="270" customWidth="1"/>
    <col min="14566" max="14566" width="8.42578125" style="270" customWidth="1"/>
    <col min="14567" max="14567" width="6" style="270" bestFit="1" customWidth="1"/>
    <col min="14568" max="14568" width="8.42578125" style="270" customWidth="1"/>
    <col min="14569" max="14569" width="6" style="270" customWidth="1"/>
    <col min="14570" max="14570" width="8.42578125" style="270" customWidth="1"/>
    <col min="14571" max="14571" width="6" style="270" bestFit="1" customWidth="1"/>
    <col min="14572" max="14572" width="8.42578125" style="270" customWidth="1"/>
    <col min="14573" max="14573" width="6" style="270" customWidth="1"/>
    <col min="14574" max="14574" width="8.42578125" style="270" customWidth="1"/>
    <col min="14575" max="14575" width="6" style="270" bestFit="1" customWidth="1"/>
    <col min="14576" max="14576" width="8.42578125" style="270" customWidth="1"/>
    <col min="14577" max="14577" width="6" style="270" customWidth="1"/>
    <col min="14578" max="14578" width="8.42578125" style="270" customWidth="1"/>
    <col min="14579" max="14579" width="6" style="270" bestFit="1" customWidth="1"/>
    <col min="14580" max="14580" width="8.42578125" style="270" customWidth="1"/>
    <col min="14581" max="14581" width="6" style="270" customWidth="1"/>
    <col min="14582" max="14582" width="8.42578125" style="270" customWidth="1"/>
    <col min="14583" max="14583" width="6" style="270" bestFit="1" customWidth="1"/>
    <col min="14584" max="14584" width="8.42578125" style="270" customWidth="1"/>
    <col min="14585" max="14585" width="6" style="270" customWidth="1"/>
    <col min="14586" max="14586" width="8.42578125" style="270" customWidth="1"/>
    <col min="14587" max="14587" width="6" style="270" bestFit="1" customWidth="1"/>
    <col min="14588" max="14588" width="8.42578125" style="270" customWidth="1"/>
    <col min="14589" max="14589" width="6" style="270" customWidth="1"/>
    <col min="14590" max="14590" width="8.42578125" style="270" customWidth="1"/>
    <col min="14591" max="14591" width="6" style="270" bestFit="1" customWidth="1"/>
    <col min="14592" max="14592" width="8.42578125" style="270" customWidth="1"/>
    <col min="14593" max="14593" width="6" style="270" customWidth="1"/>
    <col min="14594" max="14594" width="8.42578125" style="270" customWidth="1"/>
    <col min="14595" max="14595" width="6" style="270" bestFit="1" customWidth="1"/>
    <col min="14596" max="14596" width="8.42578125" style="270" customWidth="1"/>
    <col min="14597" max="14597" width="6" style="270" customWidth="1"/>
    <col min="14598" max="14598" width="8.42578125" style="270" customWidth="1"/>
    <col min="14599" max="14599" width="6" style="270" bestFit="1" customWidth="1"/>
    <col min="14600" max="14600" width="8.42578125" style="270" customWidth="1"/>
    <col min="14601" max="14601" width="6" style="270" customWidth="1"/>
    <col min="14602" max="14602" width="8.42578125" style="270" customWidth="1"/>
    <col min="14603" max="14603" width="6" style="270" bestFit="1" customWidth="1"/>
    <col min="14604" max="14604" width="8.42578125" style="270" customWidth="1"/>
    <col min="14605" max="14605" width="6" style="270" customWidth="1"/>
    <col min="14606" max="14606" width="8.42578125" style="270" customWidth="1"/>
    <col min="14607" max="14607" width="6" style="270" bestFit="1" customWidth="1"/>
    <col min="14608" max="14608" width="8.42578125" style="270" customWidth="1"/>
    <col min="14609" max="14609" width="6" style="270" customWidth="1"/>
    <col min="14610" max="14610" width="8.42578125" style="270" customWidth="1"/>
    <col min="14611" max="14611" width="6" style="270" bestFit="1" customWidth="1"/>
    <col min="14612" max="14612" width="8.42578125" style="270" customWidth="1"/>
    <col min="14613" max="14613" width="6" style="270" customWidth="1"/>
    <col min="14614" max="14614" width="8.42578125" style="270" customWidth="1"/>
    <col min="14615" max="14615" width="6" style="270" bestFit="1" customWidth="1"/>
    <col min="14616" max="14616" width="8.42578125" style="270" customWidth="1"/>
    <col min="14617" max="14617" width="6" style="270" customWidth="1"/>
    <col min="14618" max="14618" width="8.42578125" style="270" customWidth="1"/>
    <col min="14619" max="14619" width="6" style="270" bestFit="1" customWidth="1"/>
    <col min="14620" max="14620" width="8.85546875" style="270"/>
    <col min="14621" max="14622" width="6" style="270" bestFit="1" customWidth="1"/>
    <col min="14623" max="14623" width="2.28515625" style="270" bestFit="1" customWidth="1"/>
    <col min="14624" max="14773" width="8.85546875" style="270"/>
    <col min="14774" max="14774" width="4.85546875" style="270" customWidth="1"/>
    <col min="14775" max="14775" width="33.85546875" style="270" customWidth="1"/>
    <col min="14776" max="14777" width="8.85546875" style="270"/>
    <col min="14778" max="14778" width="11.85546875" style="270" customWidth="1"/>
    <col min="14779" max="14779" width="5.7109375" style="270" customWidth="1"/>
    <col min="14780" max="14780" width="8.42578125" style="270" customWidth="1"/>
    <col min="14781" max="14781" width="6" style="270" customWidth="1"/>
    <col min="14782" max="14782" width="8.42578125" style="270" customWidth="1"/>
    <col min="14783" max="14783" width="6.7109375" style="270" bestFit="1" customWidth="1"/>
    <col min="14784" max="14784" width="8.42578125" style="270" customWidth="1"/>
    <col min="14785" max="14785" width="6" style="270" customWidth="1"/>
    <col min="14786" max="14786" width="8.42578125" style="270" customWidth="1"/>
    <col min="14787" max="14787" width="6" style="270" bestFit="1" customWidth="1"/>
    <col min="14788" max="14788" width="8.42578125" style="270" customWidth="1"/>
    <col min="14789" max="14789" width="6" style="270" customWidth="1"/>
    <col min="14790" max="14790" width="8.42578125" style="270" customWidth="1"/>
    <col min="14791" max="14791" width="6" style="270" bestFit="1" customWidth="1"/>
    <col min="14792" max="14792" width="8.42578125" style="270" customWidth="1"/>
    <col min="14793" max="14793" width="6" style="270" customWidth="1"/>
    <col min="14794" max="14794" width="8.42578125" style="270" customWidth="1"/>
    <col min="14795" max="14795" width="6" style="270" bestFit="1" customWidth="1"/>
    <col min="14796" max="14796" width="8.42578125" style="270" customWidth="1"/>
    <col min="14797" max="14797" width="6" style="270" customWidth="1"/>
    <col min="14798" max="14798" width="8.42578125" style="270" customWidth="1"/>
    <col min="14799" max="14799" width="6" style="270" bestFit="1" customWidth="1"/>
    <col min="14800" max="14800" width="8.42578125" style="270" customWidth="1"/>
    <col min="14801" max="14801" width="6" style="270" customWidth="1"/>
    <col min="14802" max="14802" width="8.42578125" style="270" customWidth="1"/>
    <col min="14803" max="14803" width="6" style="270" bestFit="1" customWidth="1"/>
    <col min="14804" max="14804" width="8.42578125" style="270" customWidth="1"/>
    <col min="14805" max="14805" width="6" style="270" customWidth="1"/>
    <col min="14806" max="14806" width="8.42578125" style="270" customWidth="1"/>
    <col min="14807" max="14807" width="6" style="270" bestFit="1" customWidth="1"/>
    <col min="14808" max="14808" width="8.42578125" style="270" customWidth="1"/>
    <col min="14809" max="14809" width="6" style="270" customWidth="1"/>
    <col min="14810" max="14810" width="8.42578125" style="270" customWidth="1"/>
    <col min="14811" max="14811" width="6" style="270" bestFit="1" customWidth="1"/>
    <col min="14812" max="14812" width="8.42578125" style="270" customWidth="1"/>
    <col min="14813" max="14813" width="6" style="270" customWidth="1"/>
    <col min="14814" max="14814" width="8.42578125" style="270" customWidth="1"/>
    <col min="14815" max="14815" width="6" style="270" bestFit="1" customWidth="1"/>
    <col min="14816" max="14816" width="8.42578125" style="270" customWidth="1"/>
    <col min="14817" max="14817" width="6" style="270" customWidth="1"/>
    <col min="14818" max="14818" width="8.42578125" style="270" customWidth="1"/>
    <col min="14819" max="14819" width="6" style="270" bestFit="1" customWidth="1"/>
    <col min="14820" max="14820" width="8.42578125" style="270" customWidth="1"/>
    <col min="14821" max="14821" width="6" style="270" customWidth="1"/>
    <col min="14822" max="14822" width="8.42578125" style="270" customWidth="1"/>
    <col min="14823" max="14823" width="6" style="270" bestFit="1" customWidth="1"/>
    <col min="14824" max="14824" width="8.42578125" style="270" customWidth="1"/>
    <col min="14825" max="14825" width="6" style="270" customWidth="1"/>
    <col min="14826" max="14826" width="8.42578125" style="270" customWidth="1"/>
    <col min="14827" max="14827" width="6" style="270" bestFit="1" customWidth="1"/>
    <col min="14828" max="14828" width="8.42578125" style="270" customWidth="1"/>
    <col min="14829" max="14829" width="6" style="270" customWidth="1"/>
    <col min="14830" max="14830" width="8.42578125" style="270" customWidth="1"/>
    <col min="14831" max="14831" width="6" style="270" bestFit="1" customWidth="1"/>
    <col min="14832" max="14832" width="8.42578125" style="270" customWidth="1"/>
    <col min="14833" max="14833" width="6" style="270" customWidth="1"/>
    <col min="14834" max="14834" width="8.42578125" style="270" customWidth="1"/>
    <col min="14835" max="14835" width="6" style="270" bestFit="1" customWidth="1"/>
    <col min="14836" max="14836" width="8.42578125" style="270" customWidth="1"/>
    <col min="14837" max="14837" width="6" style="270" customWidth="1"/>
    <col min="14838" max="14838" width="8.42578125" style="270" customWidth="1"/>
    <col min="14839" max="14839" width="6" style="270" bestFit="1" customWidth="1"/>
    <col min="14840" max="14840" width="8.42578125" style="270" customWidth="1"/>
    <col min="14841" max="14841" width="6" style="270" customWidth="1"/>
    <col min="14842" max="14842" width="8.42578125" style="270" customWidth="1"/>
    <col min="14843" max="14843" width="6" style="270" bestFit="1" customWidth="1"/>
    <col min="14844" max="14844" width="8.42578125" style="270" customWidth="1"/>
    <col min="14845" max="14845" width="6" style="270" customWidth="1"/>
    <col min="14846" max="14846" width="8.42578125" style="270" customWidth="1"/>
    <col min="14847" max="14847" width="6" style="270" bestFit="1" customWidth="1"/>
    <col min="14848" max="14848" width="8.42578125" style="270" customWidth="1"/>
    <col min="14849" max="14849" width="6" style="270" customWidth="1"/>
    <col min="14850" max="14850" width="8.42578125" style="270" customWidth="1"/>
    <col min="14851" max="14851" width="6" style="270" bestFit="1" customWidth="1"/>
    <col min="14852" max="14852" width="8.42578125" style="270" customWidth="1"/>
    <col min="14853" max="14853" width="6" style="270" customWidth="1"/>
    <col min="14854" max="14854" width="8.42578125" style="270" customWidth="1"/>
    <col min="14855" max="14855" width="6" style="270" bestFit="1" customWidth="1"/>
    <col min="14856" max="14856" width="8.42578125" style="270" customWidth="1"/>
    <col min="14857" max="14857" width="6" style="270" customWidth="1"/>
    <col min="14858" max="14858" width="8.42578125" style="270" customWidth="1"/>
    <col min="14859" max="14859" width="6" style="270" bestFit="1" customWidth="1"/>
    <col min="14860" max="14860" width="8.42578125" style="270" customWidth="1"/>
    <col min="14861" max="14861" width="6" style="270" customWidth="1"/>
    <col min="14862" max="14862" width="8.42578125" style="270" customWidth="1"/>
    <col min="14863" max="14863" width="6" style="270" bestFit="1" customWidth="1"/>
    <col min="14864" max="14864" width="8.42578125" style="270" customWidth="1"/>
    <col min="14865" max="14865" width="6" style="270" customWidth="1"/>
    <col min="14866" max="14866" width="8.42578125" style="270" customWidth="1"/>
    <col min="14867" max="14867" width="6" style="270" bestFit="1" customWidth="1"/>
    <col min="14868" max="14868" width="8.42578125" style="270" customWidth="1"/>
    <col min="14869" max="14869" width="6" style="270" customWidth="1"/>
    <col min="14870" max="14870" width="8.42578125" style="270" customWidth="1"/>
    <col min="14871" max="14871" width="6" style="270" bestFit="1" customWidth="1"/>
    <col min="14872" max="14872" width="8.42578125" style="270" customWidth="1"/>
    <col min="14873" max="14873" width="6" style="270" customWidth="1"/>
    <col min="14874" max="14874" width="8.42578125" style="270" customWidth="1"/>
    <col min="14875" max="14875" width="6" style="270" bestFit="1" customWidth="1"/>
    <col min="14876" max="14876" width="8.85546875" style="270"/>
    <col min="14877" max="14878" width="6" style="270" bestFit="1" customWidth="1"/>
    <col min="14879" max="14879" width="2.28515625" style="270" bestFit="1" customWidth="1"/>
    <col min="14880" max="15029" width="8.85546875" style="270"/>
    <col min="15030" max="15030" width="4.85546875" style="270" customWidth="1"/>
    <col min="15031" max="15031" width="33.85546875" style="270" customWidth="1"/>
    <col min="15032" max="15033" width="8.85546875" style="270"/>
    <col min="15034" max="15034" width="11.85546875" style="270" customWidth="1"/>
    <col min="15035" max="15035" width="5.7109375" style="270" customWidth="1"/>
    <col min="15036" max="15036" width="8.42578125" style="270" customWidth="1"/>
    <col min="15037" max="15037" width="6" style="270" customWidth="1"/>
    <col min="15038" max="15038" width="8.42578125" style="270" customWidth="1"/>
    <col min="15039" max="15039" width="6.7109375" style="270" bestFit="1" customWidth="1"/>
    <col min="15040" max="15040" width="8.42578125" style="270" customWidth="1"/>
    <col min="15041" max="15041" width="6" style="270" customWidth="1"/>
    <col min="15042" max="15042" width="8.42578125" style="270" customWidth="1"/>
    <col min="15043" max="15043" width="6" style="270" bestFit="1" customWidth="1"/>
    <col min="15044" max="15044" width="8.42578125" style="270" customWidth="1"/>
    <col min="15045" max="15045" width="6" style="270" customWidth="1"/>
    <col min="15046" max="15046" width="8.42578125" style="270" customWidth="1"/>
    <col min="15047" max="15047" width="6" style="270" bestFit="1" customWidth="1"/>
    <col min="15048" max="15048" width="8.42578125" style="270" customWidth="1"/>
    <col min="15049" max="15049" width="6" style="270" customWidth="1"/>
    <col min="15050" max="15050" width="8.42578125" style="270" customWidth="1"/>
    <col min="15051" max="15051" width="6" style="270" bestFit="1" customWidth="1"/>
    <col min="15052" max="15052" width="8.42578125" style="270" customWidth="1"/>
    <col min="15053" max="15053" width="6" style="270" customWidth="1"/>
    <col min="15054" max="15054" width="8.42578125" style="270" customWidth="1"/>
    <col min="15055" max="15055" width="6" style="270" bestFit="1" customWidth="1"/>
    <col min="15056" max="15056" width="8.42578125" style="270" customWidth="1"/>
    <col min="15057" max="15057" width="6" style="270" customWidth="1"/>
    <col min="15058" max="15058" width="8.42578125" style="270" customWidth="1"/>
    <col min="15059" max="15059" width="6" style="270" bestFit="1" customWidth="1"/>
    <col min="15060" max="15060" width="8.42578125" style="270" customWidth="1"/>
    <col min="15061" max="15061" width="6" style="270" customWidth="1"/>
    <col min="15062" max="15062" width="8.42578125" style="270" customWidth="1"/>
    <col min="15063" max="15063" width="6" style="270" bestFit="1" customWidth="1"/>
    <col min="15064" max="15064" width="8.42578125" style="270" customWidth="1"/>
    <col min="15065" max="15065" width="6" style="270" customWidth="1"/>
    <col min="15066" max="15066" width="8.42578125" style="270" customWidth="1"/>
    <col min="15067" max="15067" width="6" style="270" bestFit="1" customWidth="1"/>
    <col min="15068" max="15068" width="8.42578125" style="270" customWidth="1"/>
    <col min="15069" max="15069" width="6" style="270" customWidth="1"/>
    <col min="15070" max="15070" width="8.42578125" style="270" customWidth="1"/>
    <col min="15071" max="15071" width="6" style="270" bestFit="1" customWidth="1"/>
    <col min="15072" max="15072" width="8.42578125" style="270" customWidth="1"/>
    <col min="15073" max="15073" width="6" style="270" customWidth="1"/>
    <col min="15074" max="15074" width="8.42578125" style="270" customWidth="1"/>
    <col min="15075" max="15075" width="6" style="270" bestFit="1" customWidth="1"/>
    <col min="15076" max="15076" width="8.42578125" style="270" customWidth="1"/>
    <col min="15077" max="15077" width="6" style="270" customWidth="1"/>
    <col min="15078" max="15078" width="8.42578125" style="270" customWidth="1"/>
    <col min="15079" max="15079" width="6" style="270" bestFit="1" customWidth="1"/>
    <col min="15080" max="15080" width="8.42578125" style="270" customWidth="1"/>
    <col min="15081" max="15081" width="6" style="270" customWidth="1"/>
    <col min="15082" max="15082" width="8.42578125" style="270" customWidth="1"/>
    <col min="15083" max="15083" width="6" style="270" bestFit="1" customWidth="1"/>
    <col min="15084" max="15084" width="8.42578125" style="270" customWidth="1"/>
    <col min="15085" max="15085" width="6" style="270" customWidth="1"/>
    <col min="15086" max="15086" width="8.42578125" style="270" customWidth="1"/>
    <col min="15087" max="15087" width="6" style="270" bestFit="1" customWidth="1"/>
    <col min="15088" max="15088" width="8.42578125" style="270" customWidth="1"/>
    <col min="15089" max="15089" width="6" style="270" customWidth="1"/>
    <col min="15090" max="15090" width="8.42578125" style="270" customWidth="1"/>
    <col min="15091" max="15091" width="6" style="270" bestFit="1" customWidth="1"/>
    <col min="15092" max="15092" width="8.42578125" style="270" customWidth="1"/>
    <col min="15093" max="15093" width="6" style="270" customWidth="1"/>
    <col min="15094" max="15094" width="8.42578125" style="270" customWidth="1"/>
    <col min="15095" max="15095" width="6" style="270" bestFit="1" customWidth="1"/>
    <col min="15096" max="15096" width="8.42578125" style="270" customWidth="1"/>
    <col min="15097" max="15097" width="6" style="270" customWidth="1"/>
    <col min="15098" max="15098" width="8.42578125" style="270" customWidth="1"/>
    <col min="15099" max="15099" width="6" style="270" bestFit="1" customWidth="1"/>
    <col min="15100" max="15100" width="8.42578125" style="270" customWidth="1"/>
    <col min="15101" max="15101" width="6" style="270" customWidth="1"/>
    <col min="15102" max="15102" width="8.42578125" style="270" customWidth="1"/>
    <col min="15103" max="15103" width="6" style="270" bestFit="1" customWidth="1"/>
    <col min="15104" max="15104" width="8.42578125" style="270" customWidth="1"/>
    <col min="15105" max="15105" width="6" style="270" customWidth="1"/>
    <col min="15106" max="15106" width="8.42578125" style="270" customWidth="1"/>
    <col min="15107" max="15107" width="6" style="270" bestFit="1" customWidth="1"/>
    <col min="15108" max="15108" width="8.42578125" style="270" customWidth="1"/>
    <col min="15109" max="15109" width="6" style="270" customWidth="1"/>
    <col min="15110" max="15110" width="8.42578125" style="270" customWidth="1"/>
    <col min="15111" max="15111" width="6" style="270" bestFit="1" customWidth="1"/>
    <col min="15112" max="15112" width="8.42578125" style="270" customWidth="1"/>
    <col min="15113" max="15113" width="6" style="270" customWidth="1"/>
    <col min="15114" max="15114" width="8.42578125" style="270" customWidth="1"/>
    <col min="15115" max="15115" width="6" style="270" bestFit="1" customWidth="1"/>
    <col min="15116" max="15116" width="8.42578125" style="270" customWidth="1"/>
    <col min="15117" max="15117" width="6" style="270" customWidth="1"/>
    <col min="15118" max="15118" width="8.42578125" style="270" customWidth="1"/>
    <col min="15119" max="15119" width="6" style="270" bestFit="1" customWidth="1"/>
    <col min="15120" max="15120" width="8.42578125" style="270" customWidth="1"/>
    <col min="15121" max="15121" width="6" style="270" customWidth="1"/>
    <col min="15122" max="15122" width="8.42578125" style="270" customWidth="1"/>
    <col min="15123" max="15123" width="6" style="270" bestFit="1" customWidth="1"/>
    <col min="15124" max="15124" width="8.42578125" style="270" customWidth="1"/>
    <col min="15125" max="15125" width="6" style="270" customWidth="1"/>
    <col min="15126" max="15126" width="8.42578125" style="270" customWidth="1"/>
    <col min="15127" max="15127" width="6" style="270" bestFit="1" customWidth="1"/>
    <col min="15128" max="15128" width="8.42578125" style="270" customWidth="1"/>
    <col min="15129" max="15129" width="6" style="270" customWidth="1"/>
    <col min="15130" max="15130" width="8.42578125" style="270" customWidth="1"/>
    <col min="15131" max="15131" width="6" style="270" bestFit="1" customWidth="1"/>
    <col min="15132" max="15132" width="8.85546875" style="270"/>
    <col min="15133" max="15134" width="6" style="270" bestFit="1" customWidth="1"/>
    <col min="15135" max="15135" width="2.28515625" style="270" bestFit="1" customWidth="1"/>
    <col min="15136" max="15285" width="8.85546875" style="270"/>
    <col min="15286" max="15286" width="4.85546875" style="270" customWidth="1"/>
    <col min="15287" max="15287" width="33.85546875" style="270" customWidth="1"/>
    <col min="15288" max="15289" width="8.85546875" style="270"/>
    <col min="15290" max="15290" width="11.85546875" style="270" customWidth="1"/>
    <col min="15291" max="15291" width="5.7109375" style="270" customWidth="1"/>
    <col min="15292" max="15292" width="8.42578125" style="270" customWidth="1"/>
    <col min="15293" max="15293" width="6" style="270" customWidth="1"/>
    <col min="15294" max="15294" width="8.42578125" style="270" customWidth="1"/>
    <col min="15295" max="15295" width="6.7109375" style="270" bestFit="1" customWidth="1"/>
    <col min="15296" max="15296" width="8.42578125" style="270" customWidth="1"/>
    <col min="15297" max="15297" width="6" style="270" customWidth="1"/>
    <col min="15298" max="15298" width="8.42578125" style="270" customWidth="1"/>
    <col min="15299" max="15299" width="6" style="270" bestFit="1" customWidth="1"/>
    <col min="15300" max="15300" width="8.42578125" style="270" customWidth="1"/>
    <col min="15301" max="15301" width="6" style="270" customWidth="1"/>
    <col min="15302" max="15302" width="8.42578125" style="270" customWidth="1"/>
    <col min="15303" max="15303" width="6" style="270" bestFit="1" customWidth="1"/>
    <col min="15304" max="15304" width="8.42578125" style="270" customWidth="1"/>
    <col min="15305" max="15305" width="6" style="270" customWidth="1"/>
    <col min="15306" max="15306" width="8.42578125" style="270" customWidth="1"/>
    <col min="15307" max="15307" width="6" style="270" bestFit="1" customWidth="1"/>
    <col min="15308" max="15308" width="8.42578125" style="270" customWidth="1"/>
    <col min="15309" max="15309" width="6" style="270" customWidth="1"/>
    <col min="15310" max="15310" width="8.42578125" style="270" customWidth="1"/>
    <col min="15311" max="15311" width="6" style="270" bestFit="1" customWidth="1"/>
    <col min="15312" max="15312" width="8.42578125" style="270" customWidth="1"/>
    <col min="15313" max="15313" width="6" style="270" customWidth="1"/>
    <col min="15314" max="15314" width="8.42578125" style="270" customWidth="1"/>
    <col min="15315" max="15315" width="6" style="270" bestFit="1" customWidth="1"/>
    <col min="15316" max="15316" width="8.42578125" style="270" customWidth="1"/>
    <col min="15317" max="15317" width="6" style="270" customWidth="1"/>
    <col min="15318" max="15318" width="8.42578125" style="270" customWidth="1"/>
    <col min="15319" max="15319" width="6" style="270" bestFit="1" customWidth="1"/>
    <col min="15320" max="15320" width="8.42578125" style="270" customWidth="1"/>
    <col min="15321" max="15321" width="6" style="270" customWidth="1"/>
    <col min="15322" max="15322" width="8.42578125" style="270" customWidth="1"/>
    <col min="15323" max="15323" width="6" style="270" bestFit="1" customWidth="1"/>
    <col min="15324" max="15324" width="8.42578125" style="270" customWidth="1"/>
    <col min="15325" max="15325" width="6" style="270" customWidth="1"/>
    <col min="15326" max="15326" width="8.42578125" style="270" customWidth="1"/>
    <col min="15327" max="15327" width="6" style="270" bestFit="1" customWidth="1"/>
    <col min="15328" max="15328" width="8.42578125" style="270" customWidth="1"/>
    <col min="15329" max="15329" width="6" style="270" customWidth="1"/>
    <col min="15330" max="15330" width="8.42578125" style="270" customWidth="1"/>
    <col min="15331" max="15331" width="6" style="270" bestFit="1" customWidth="1"/>
    <col min="15332" max="15332" width="8.42578125" style="270" customWidth="1"/>
    <col min="15333" max="15333" width="6" style="270" customWidth="1"/>
    <col min="15334" max="15334" width="8.42578125" style="270" customWidth="1"/>
    <col min="15335" max="15335" width="6" style="270" bestFit="1" customWidth="1"/>
    <col min="15336" max="15336" width="8.42578125" style="270" customWidth="1"/>
    <col min="15337" max="15337" width="6" style="270" customWidth="1"/>
    <col min="15338" max="15338" width="8.42578125" style="270" customWidth="1"/>
    <col min="15339" max="15339" width="6" style="270" bestFit="1" customWidth="1"/>
    <col min="15340" max="15340" width="8.42578125" style="270" customWidth="1"/>
    <col min="15341" max="15341" width="6" style="270" customWidth="1"/>
    <col min="15342" max="15342" width="8.42578125" style="270" customWidth="1"/>
    <col min="15343" max="15343" width="6" style="270" bestFit="1" customWidth="1"/>
    <col min="15344" max="15344" width="8.42578125" style="270" customWidth="1"/>
    <col min="15345" max="15345" width="6" style="270" customWidth="1"/>
    <col min="15346" max="15346" width="8.42578125" style="270" customWidth="1"/>
    <col min="15347" max="15347" width="6" style="270" bestFit="1" customWidth="1"/>
    <col min="15348" max="15348" width="8.42578125" style="270" customWidth="1"/>
    <col min="15349" max="15349" width="6" style="270" customWidth="1"/>
    <col min="15350" max="15350" width="8.42578125" style="270" customWidth="1"/>
    <col min="15351" max="15351" width="6" style="270" bestFit="1" customWidth="1"/>
    <col min="15352" max="15352" width="8.42578125" style="270" customWidth="1"/>
    <col min="15353" max="15353" width="6" style="270" customWidth="1"/>
    <col min="15354" max="15354" width="8.42578125" style="270" customWidth="1"/>
    <col min="15355" max="15355" width="6" style="270" bestFit="1" customWidth="1"/>
    <col min="15356" max="15356" width="8.42578125" style="270" customWidth="1"/>
    <col min="15357" max="15357" width="6" style="270" customWidth="1"/>
    <col min="15358" max="15358" width="8.42578125" style="270" customWidth="1"/>
    <col min="15359" max="15359" width="6" style="270" bestFit="1" customWidth="1"/>
    <col min="15360" max="15360" width="8.42578125" style="270" customWidth="1"/>
    <col min="15361" max="15361" width="6" style="270" customWidth="1"/>
    <col min="15362" max="15362" width="8.42578125" style="270" customWidth="1"/>
    <col min="15363" max="15363" width="6" style="270" bestFit="1" customWidth="1"/>
    <col min="15364" max="15364" width="8.42578125" style="270" customWidth="1"/>
    <col min="15365" max="15365" width="6" style="270" customWidth="1"/>
    <col min="15366" max="15366" width="8.42578125" style="270" customWidth="1"/>
    <col min="15367" max="15367" width="6" style="270" bestFit="1" customWidth="1"/>
    <col min="15368" max="15368" width="8.42578125" style="270" customWidth="1"/>
    <col min="15369" max="15369" width="6" style="270" customWidth="1"/>
    <col min="15370" max="15370" width="8.42578125" style="270" customWidth="1"/>
    <col min="15371" max="15371" width="6" style="270" bestFit="1" customWidth="1"/>
    <col min="15372" max="15372" width="8.42578125" style="270" customWidth="1"/>
    <col min="15373" max="15373" width="6" style="270" customWidth="1"/>
    <col min="15374" max="15374" width="8.42578125" style="270" customWidth="1"/>
    <col min="15375" max="15375" width="6" style="270" bestFit="1" customWidth="1"/>
    <col min="15376" max="15376" width="8.42578125" style="270" customWidth="1"/>
    <col min="15377" max="15377" width="6" style="270" customWidth="1"/>
    <col min="15378" max="15378" width="8.42578125" style="270" customWidth="1"/>
    <col min="15379" max="15379" width="6" style="270" bestFit="1" customWidth="1"/>
    <col min="15380" max="15380" width="8.42578125" style="270" customWidth="1"/>
    <col min="15381" max="15381" width="6" style="270" customWidth="1"/>
    <col min="15382" max="15382" width="8.42578125" style="270" customWidth="1"/>
    <col min="15383" max="15383" width="6" style="270" bestFit="1" customWidth="1"/>
    <col min="15384" max="15384" width="8.42578125" style="270" customWidth="1"/>
    <col min="15385" max="15385" width="6" style="270" customWidth="1"/>
    <col min="15386" max="15386" width="8.42578125" style="270" customWidth="1"/>
    <col min="15387" max="15387" width="6" style="270" bestFit="1" customWidth="1"/>
    <col min="15388" max="15388" width="8.85546875" style="270"/>
    <col min="15389" max="15390" width="6" style="270" bestFit="1" customWidth="1"/>
    <col min="15391" max="15391" width="2.28515625" style="270" bestFit="1" customWidth="1"/>
    <col min="15392" max="15541" width="8.85546875" style="270"/>
    <col min="15542" max="15542" width="4.85546875" style="270" customWidth="1"/>
    <col min="15543" max="15543" width="33.85546875" style="270" customWidth="1"/>
    <col min="15544" max="15545" width="8.85546875" style="270"/>
    <col min="15546" max="15546" width="11.85546875" style="270" customWidth="1"/>
    <col min="15547" max="15547" width="5.7109375" style="270" customWidth="1"/>
    <col min="15548" max="15548" width="8.42578125" style="270" customWidth="1"/>
    <col min="15549" max="15549" width="6" style="270" customWidth="1"/>
    <col min="15550" max="15550" width="8.42578125" style="270" customWidth="1"/>
    <col min="15551" max="15551" width="6.7109375" style="270" bestFit="1" customWidth="1"/>
    <col min="15552" max="15552" width="8.42578125" style="270" customWidth="1"/>
    <col min="15553" max="15553" width="6" style="270" customWidth="1"/>
    <col min="15554" max="15554" width="8.42578125" style="270" customWidth="1"/>
    <col min="15555" max="15555" width="6" style="270" bestFit="1" customWidth="1"/>
    <col min="15556" max="15556" width="8.42578125" style="270" customWidth="1"/>
    <col min="15557" max="15557" width="6" style="270" customWidth="1"/>
    <col min="15558" max="15558" width="8.42578125" style="270" customWidth="1"/>
    <col min="15559" max="15559" width="6" style="270" bestFit="1" customWidth="1"/>
    <col min="15560" max="15560" width="8.42578125" style="270" customWidth="1"/>
    <col min="15561" max="15561" width="6" style="270" customWidth="1"/>
    <col min="15562" max="15562" width="8.42578125" style="270" customWidth="1"/>
    <col min="15563" max="15563" width="6" style="270" bestFit="1" customWidth="1"/>
    <col min="15564" max="15564" width="8.42578125" style="270" customWidth="1"/>
    <col min="15565" max="15565" width="6" style="270" customWidth="1"/>
    <col min="15566" max="15566" width="8.42578125" style="270" customWidth="1"/>
    <col min="15567" max="15567" width="6" style="270" bestFit="1" customWidth="1"/>
    <col min="15568" max="15568" width="8.42578125" style="270" customWidth="1"/>
    <col min="15569" max="15569" width="6" style="270" customWidth="1"/>
    <col min="15570" max="15570" width="8.42578125" style="270" customWidth="1"/>
    <col min="15571" max="15571" width="6" style="270" bestFit="1" customWidth="1"/>
    <col min="15572" max="15572" width="8.42578125" style="270" customWidth="1"/>
    <col min="15573" max="15573" width="6" style="270" customWidth="1"/>
    <col min="15574" max="15574" width="8.42578125" style="270" customWidth="1"/>
    <col min="15575" max="15575" width="6" style="270" bestFit="1" customWidth="1"/>
    <col min="15576" max="15576" width="8.42578125" style="270" customWidth="1"/>
    <col min="15577" max="15577" width="6" style="270" customWidth="1"/>
    <col min="15578" max="15578" width="8.42578125" style="270" customWidth="1"/>
    <col min="15579" max="15579" width="6" style="270" bestFit="1" customWidth="1"/>
    <col min="15580" max="15580" width="8.42578125" style="270" customWidth="1"/>
    <col min="15581" max="15581" width="6" style="270" customWidth="1"/>
    <col min="15582" max="15582" width="8.42578125" style="270" customWidth="1"/>
    <col min="15583" max="15583" width="6" style="270" bestFit="1" customWidth="1"/>
    <col min="15584" max="15584" width="8.42578125" style="270" customWidth="1"/>
    <col min="15585" max="15585" width="6" style="270" customWidth="1"/>
    <col min="15586" max="15586" width="8.42578125" style="270" customWidth="1"/>
    <col min="15587" max="15587" width="6" style="270" bestFit="1" customWidth="1"/>
    <col min="15588" max="15588" width="8.42578125" style="270" customWidth="1"/>
    <col min="15589" max="15589" width="6" style="270" customWidth="1"/>
    <col min="15590" max="15590" width="8.42578125" style="270" customWidth="1"/>
    <col min="15591" max="15591" width="6" style="270" bestFit="1" customWidth="1"/>
    <col min="15592" max="15592" width="8.42578125" style="270" customWidth="1"/>
    <col min="15593" max="15593" width="6" style="270" customWidth="1"/>
    <col min="15594" max="15594" width="8.42578125" style="270" customWidth="1"/>
    <col min="15595" max="15595" width="6" style="270" bestFit="1" customWidth="1"/>
    <col min="15596" max="15596" width="8.42578125" style="270" customWidth="1"/>
    <col min="15597" max="15597" width="6" style="270" customWidth="1"/>
    <col min="15598" max="15598" width="8.42578125" style="270" customWidth="1"/>
    <col min="15599" max="15599" width="6" style="270" bestFit="1" customWidth="1"/>
    <col min="15600" max="15600" width="8.42578125" style="270" customWidth="1"/>
    <col min="15601" max="15601" width="6" style="270" customWidth="1"/>
    <col min="15602" max="15602" width="8.42578125" style="270" customWidth="1"/>
    <col min="15603" max="15603" width="6" style="270" bestFit="1" customWidth="1"/>
    <col min="15604" max="15604" width="8.42578125" style="270" customWidth="1"/>
    <col min="15605" max="15605" width="6" style="270" customWidth="1"/>
    <col min="15606" max="15606" width="8.42578125" style="270" customWidth="1"/>
    <col min="15607" max="15607" width="6" style="270" bestFit="1" customWidth="1"/>
    <col min="15608" max="15608" width="8.42578125" style="270" customWidth="1"/>
    <col min="15609" max="15609" width="6" style="270" customWidth="1"/>
    <col min="15610" max="15610" width="8.42578125" style="270" customWidth="1"/>
    <col min="15611" max="15611" width="6" style="270" bestFit="1" customWidth="1"/>
    <col min="15612" max="15612" width="8.42578125" style="270" customWidth="1"/>
    <col min="15613" max="15613" width="6" style="270" customWidth="1"/>
    <col min="15614" max="15614" width="8.42578125" style="270" customWidth="1"/>
    <col min="15615" max="15615" width="6" style="270" bestFit="1" customWidth="1"/>
    <col min="15616" max="15616" width="8.42578125" style="270" customWidth="1"/>
    <col min="15617" max="15617" width="6" style="270" customWidth="1"/>
    <col min="15618" max="15618" width="8.42578125" style="270" customWidth="1"/>
    <col min="15619" max="15619" width="6" style="270" bestFit="1" customWidth="1"/>
    <col min="15620" max="15620" width="8.42578125" style="270" customWidth="1"/>
    <col min="15621" max="15621" width="6" style="270" customWidth="1"/>
    <col min="15622" max="15622" width="8.42578125" style="270" customWidth="1"/>
    <col min="15623" max="15623" width="6" style="270" bestFit="1" customWidth="1"/>
    <col min="15624" max="15624" width="8.42578125" style="270" customWidth="1"/>
    <col min="15625" max="15625" width="6" style="270" customWidth="1"/>
    <col min="15626" max="15626" width="8.42578125" style="270" customWidth="1"/>
    <col min="15627" max="15627" width="6" style="270" bestFit="1" customWidth="1"/>
    <col min="15628" max="15628" width="8.42578125" style="270" customWidth="1"/>
    <col min="15629" max="15629" width="6" style="270" customWidth="1"/>
    <col min="15630" max="15630" width="8.42578125" style="270" customWidth="1"/>
    <col min="15631" max="15631" width="6" style="270" bestFit="1" customWidth="1"/>
    <col min="15632" max="15632" width="8.42578125" style="270" customWidth="1"/>
    <col min="15633" max="15633" width="6" style="270" customWidth="1"/>
    <col min="15634" max="15634" width="8.42578125" style="270" customWidth="1"/>
    <col min="15635" max="15635" width="6" style="270" bestFit="1" customWidth="1"/>
    <col min="15636" max="15636" width="8.42578125" style="270" customWidth="1"/>
    <col min="15637" max="15637" width="6" style="270" customWidth="1"/>
    <col min="15638" max="15638" width="8.42578125" style="270" customWidth="1"/>
    <col min="15639" max="15639" width="6" style="270" bestFit="1" customWidth="1"/>
    <col min="15640" max="15640" width="8.42578125" style="270" customWidth="1"/>
    <col min="15641" max="15641" width="6" style="270" customWidth="1"/>
    <col min="15642" max="15642" width="8.42578125" style="270" customWidth="1"/>
    <col min="15643" max="15643" width="6" style="270" bestFit="1" customWidth="1"/>
    <col min="15644" max="15644" width="8.85546875" style="270"/>
    <col min="15645" max="15646" width="6" style="270" bestFit="1" customWidth="1"/>
    <col min="15647" max="15647" width="2.28515625" style="270" bestFit="1" customWidth="1"/>
    <col min="15648" max="15797" width="8.85546875" style="270"/>
    <col min="15798" max="15798" width="4.85546875" style="270" customWidth="1"/>
    <col min="15799" max="15799" width="33.85546875" style="270" customWidth="1"/>
    <col min="15800" max="15801" width="8.85546875" style="270"/>
    <col min="15802" max="15802" width="11.85546875" style="270" customWidth="1"/>
    <col min="15803" max="15803" width="5.7109375" style="270" customWidth="1"/>
    <col min="15804" max="15804" width="8.42578125" style="270" customWidth="1"/>
    <col min="15805" max="15805" width="6" style="270" customWidth="1"/>
    <col min="15806" max="15806" width="8.42578125" style="270" customWidth="1"/>
    <col min="15807" max="15807" width="6.7109375" style="270" bestFit="1" customWidth="1"/>
    <col min="15808" max="15808" width="8.42578125" style="270" customWidth="1"/>
    <col min="15809" max="15809" width="6" style="270" customWidth="1"/>
    <col min="15810" max="15810" width="8.42578125" style="270" customWidth="1"/>
    <col min="15811" max="15811" width="6" style="270" bestFit="1" customWidth="1"/>
    <col min="15812" max="15812" width="8.42578125" style="270" customWidth="1"/>
    <col min="15813" max="15813" width="6" style="270" customWidth="1"/>
    <col min="15814" max="15814" width="8.42578125" style="270" customWidth="1"/>
    <col min="15815" max="15815" width="6" style="270" bestFit="1" customWidth="1"/>
    <col min="15816" max="15816" width="8.42578125" style="270" customWidth="1"/>
    <col min="15817" max="15817" width="6" style="270" customWidth="1"/>
    <col min="15818" max="15818" width="8.42578125" style="270" customWidth="1"/>
    <col min="15819" max="15819" width="6" style="270" bestFit="1" customWidth="1"/>
    <col min="15820" max="15820" width="8.42578125" style="270" customWidth="1"/>
    <col min="15821" max="15821" width="6" style="270" customWidth="1"/>
    <col min="15822" max="15822" width="8.42578125" style="270" customWidth="1"/>
    <col min="15823" max="15823" width="6" style="270" bestFit="1" customWidth="1"/>
    <col min="15824" max="15824" width="8.42578125" style="270" customWidth="1"/>
    <col min="15825" max="15825" width="6" style="270" customWidth="1"/>
    <col min="15826" max="15826" width="8.42578125" style="270" customWidth="1"/>
    <col min="15827" max="15827" width="6" style="270" bestFit="1" customWidth="1"/>
    <col min="15828" max="15828" width="8.42578125" style="270" customWidth="1"/>
    <col min="15829" max="15829" width="6" style="270" customWidth="1"/>
    <col min="15830" max="15830" width="8.42578125" style="270" customWidth="1"/>
    <col min="15831" max="15831" width="6" style="270" bestFit="1" customWidth="1"/>
    <col min="15832" max="15832" width="8.42578125" style="270" customWidth="1"/>
    <col min="15833" max="15833" width="6" style="270" customWidth="1"/>
    <col min="15834" max="15834" width="8.42578125" style="270" customWidth="1"/>
    <col min="15835" max="15835" width="6" style="270" bestFit="1" customWidth="1"/>
    <col min="15836" max="15836" width="8.42578125" style="270" customWidth="1"/>
    <col min="15837" max="15837" width="6" style="270" customWidth="1"/>
    <col min="15838" max="15838" width="8.42578125" style="270" customWidth="1"/>
    <col min="15839" max="15839" width="6" style="270" bestFit="1" customWidth="1"/>
    <col min="15840" max="15840" width="8.42578125" style="270" customWidth="1"/>
    <col min="15841" max="15841" width="6" style="270" customWidth="1"/>
    <col min="15842" max="15842" width="8.42578125" style="270" customWidth="1"/>
    <col min="15843" max="15843" width="6" style="270" bestFit="1" customWidth="1"/>
    <col min="15844" max="15844" width="8.42578125" style="270" customWidth="1"/>
    <col min="15845" max="15845" width="6" style="270" customWidth="1"/>
    <col min="15846" max="15846" width="8.42578125" style="270" customWidth="1"/>
    <col min="15847" max="15847" width="6" style="270" bestFit="1" customWidth="1"/>
    <col min="15848" max="15848" width="8.42578125" style="270" customWidth="1"/>
    <col min="15849" max="15849" width="6" style="270" customWidth="1"/>
    <col min="15850" max="15850" width="8.42578125" style="270" customWidth="1"/>
    <col min="15851" max="15851" width="6" style="270" bestFit="1" customWidth="1"/>
    <col min="15852" max="15852" width="8.42578125" style="270" customWidth="1"/>
    <col min="15853" max="15853" width="6" style="270" customWidth="1"/>
    <col min="15854" max="15854" width="8.42578125" style="270" customWidth="1"/>
    <col min="15855" max="15855" width="6" style="270" bestFit="1" customWidth="1"/>
    <col min="15856" max="15856" width="8.42578125" style="270" customWidth="1"/>
    <col min="15857" max="15857" width="6" style="270" customWidth="1"/>
    <col min="15858" max="15858" width="8.42578125" style="270" customWidth="1"/>
    <col min="15859" max="15859" width="6" style="270" bestFit="1" customWidth="1"/>
    <col min="15860" max="15860" width="8.42578125" style="270" customWidth="1"/>
    <col min="15861" max="15861" width="6" style="270" customWidth="1"/>
    <col min="15862" max="15862" width="8.42578125" style="270" customWidth="1"/>
    <col min="15863" max="15863" width="6" style="270" bestFit="1" customWidth="1"/>
    <col min="15864" max="15864" width="8.42578125" style="270" customWidth="1"/>
    <col min="15865" max="15865" width="6" style="270" customWidth="1"/>
    <col min="15866" max="15866" width="8.42578125" style="270" customWidth="1"/>
    <col min="15867" max="15867" width="6" style="270" bestFit="1" customWidth="1"/>
    <col min="15868" max="15868" width="8.42578125" style="270" customWidth="1"/>
    <col min="15869" max="15869" width="6" style="270" customWidth="1"/>
    <col min="15870" max="15870" width="8.42578125" style="270" customWidth="1"/>
    <col min="15871" max="15871" width="6" style="270" bestFit="1" customWidth="1"/>
    <col min="15872" max="15872" width="8.42578125" style="270" customWidth="1"/>
    <col min="15873" max="15873" width="6" style="270" customWidth="1"/>
    <col min="15874" max="15874" width="8.42578125" style="270" customWidth="1"/>
    <col min="15875" max="15875" width="6" style="270" bestFit="1" customWidth="1"/>
    <col min="15876" max="15876" width="8.42578125" style="270" customWidth="1"/>
    <col min="15877" max="15877" width="6" style="270" customWidth="1"/>
    <col min="15878" max="15878" width="8.42578125" style="270" customWidth="1"/>
    <col min="15879" max="15879" width="6" style="270" bestFit="1" customWidth="1"/>
    <col min="15880" max="15880" width="8.42578125" style="270" customWidth="1"/>
    <col min="15881" max="15881" width="6" style="270" customWidth="1"/>
    <col min="15882" max="15882" width="8.42578125" style="270" customWidth="1"/>
    <col min="15883" max="15883" width="6" style="270" bestFit="1" customWidth="1"/>
    <col min="15884" max="15884" width="8.42578125" style="270" customWidth="1"/>
    <col min="15885" max="15885" width="6" style="270" customWidth="1"/>
    <col min="15886" max="15886" width="8.42578125" style="270" customWidth="1"/>
    <col min="15887" max="15887" width="6" style="270" bestFit="1" customWidth="1"/>
    <col min="15888" max="15888" width="8.42578125" style="270" customWidth="1"/>
    <col min="15889" max="15889" width="6" style="270" customWidth="1"/>
    <col min="15890" max="15890" width="8.42578125" style="270" customWidth="1"/>
    <col min="15891" max="15891" width="6" style="270" bestFit="1" customWidth="1"/>
    <col min="15892" max="15892" width="8.42578125" style="270" customWidth="1"/>
    <col min="15893" max="15893" width="6" style="270" customWidth="1"/>
    <col min="15894" max="15894" width="8.42578125" style="270" customWidth="1"/>
    <col min="15895" max="15895" width="6" style="270" bestFit="1" customWidth="1"/>
    <col min="15896" max="15896" width="8.42578125" style="270" customWidth="1"/>
    <col min="15897" max="15897" width="6" style="270" customWidth="1"/>
    <col min="15898" max="15898" width="8.42578125" style="270" customWidth="1"/>
    <col min="15899" max="15899" width="6" style="270" bestFit="1" customWidth="1"/>
    <col min="15900" max="15900" width="8.85546875" style="270"/>
    <col min="15901" max="15902" width="6" style="270" bestFit="1" customWidth="1"/>
    <col min="15903" max="15903" width="2.28515625" style="270" bestFit="1" customWidth="1"/>
    <col min="15904" max="16053" width="8.85546875" style="270"/>
    <col min="16054" max="16054" width="4.85546875" style="270" customWidth="1"/>
    <col min="16055" max="16055" width="33.85546875" style="270" customWidth="1"/>
    <col min="16056" max="16057" width="8.85546875" style="270"/>
    <col min="16058" max="16058" width="11.85546875" style="270" customWidth="1"/>
    <col min="16059" max="16059" width="5.7109375" style="270" customWidth="1"/>
    <col min="16060" max="16060" width="8.42578125" style="270" customWidth="1"/>
    <col min="16061" max="16061" width="6" style="270" customWidth="1"/>
    <col min="16062" max="16062" width="8.42578125" style="270" customWidth="1"/>
    <col min="16063" max="16063" width="6.7109375" style="270" bestFit="1" customWidth="1"/>
    <col min="16064" max="16064" width="8.42578125" style="270" customWidth="1"/>
    <col min="16065" max="16065" width="6" style="270" customWidth="1"/>
    <col min="16066" max="16066" width="8.42578125" style="270" customWidth="1"/>
    <col min="16067" max="16067" width="6" style="270" bestFit="1" customWidth="1"/>
    <col min="16068" max="16068" width="8.42578125" style="270" customWidth="1"/>
    <col min="16069" max="16069" width="6" style="270" customWidth="1"/>
    <col min="16070" max="16070" width="8.42578125" style="270" customWidth="1"/>
    <col min="16071" max="16071" width="6" style="270" bestFit="1" customWidth="1"/>
    <col min="16072" max="16072" width="8.42578125" style="270" customWidth="1"/>
    <col min="16073" max="16073" width="6" style="270" customWidth="1"/>
    <col min="16074" max="16074" width="8.42578125" style="270" customWidth="1"/>
    <col min="16075" max="16075" width="6" style="270" bestFit="1" customWidth="1"/>
    <col min="16076" max="16076" width="8.42578125" style="270" customWidth="1"/>
    <col min="16077" max="16077" width="6" style="270" customWidth="1"/>
    <col min="16078" max="16078" width="8.42578125" style="270" customWidth="1"/>
    <col min="16079" max="16079" width="6" style="270" bestFit="1" customWidth="1"/>
    <col min="16080" max="16080" width="8.42578125" style="270" customWidth="1"/>
    <col min="16081" max="16081" width="6" style="270" customWidth="1"/>
    <col min="16082" max="16082" width="8.42578125" style="270" customWidth="1"/>
    <col min="16083" max="16083" width="6" style="270" bestFit="1" customWidth="1"/>
    <col min="16084" max="16084" width="8.42578125" style="270" customWidth="1"/>
    <col min="16085" max="16085" width="6" style="270" customWidth="1"/>
    <col min="16086" max="16086" width="8.42578125" style="270" customWidth="1"/>
    <col min="16087" max="16087" width="6" style="270" bestFit="1" customWidth="1"/>
    <col min="16088" max="16088" width="8.42578125" style="270" customWidth="1"/>
    <col min="16089" max="16089" width="6" style="270" customWidth="1"/>
    <col min="16090" max="16090" width="8.42578125" style="270" customWidth="1"/>
    <col min="16091" max="16091" width="6" style="270" bestFit="1" customWidth="1"/>
    <col min="16092" max="16092" width="8.42578125" style="270" customWidth="1"/>
    <col min="16093" max="16093" width="6" style="270" customWidth="1"/>
    <col min="16094" max="16094" width="8.42578125" style="270" customWidth="1"/>
    <col min="16095" max="16095" width="6" style="270" bestFit="1" customWidth="1"/>
    <col min="16096" max="16096" width="8.42578125" style="270" customWidth="1"/>
    <col min="16097" max="16097" width="6" style="270" customWidth="1"/>
    <col min="16098" max="16098" width="8.42578125" style="270" customWidth="1"/>
    <col min="16099" max="16099" width="6" style="270" bestFit="1" customWidth="1"/>
    <col min="16100" max="16100" width="8.42578125" style="270" customWidth="1"/>
    <col min="16101" max="16101" width="6" style="270" customWidth="1"/>
    <col min="16102" max="16102" width="8.42578125" style="270" customWidth="1"/>
    <col min="16103" max="16103" width="6" style="270" bestFit="1" customWidth="1"/>
    <col min="16104" max="16104" width="8.42578125" style="270" customWidth="1"/>
    <col min="16105" max="16105" width="6" style="270" customWidth="1"/>
    <col min="16106" max="16106" width="8.42578125" style="270" customWidth="1"/>
    <col min="16107" max="16107" width="6" style="270" bestFit="1" customWidth="1"/>
    <col min="16108" max="16108" width="8.42578125" style="270" customWidth="1"/>
    <col min="16109" max="16109" width="6" style="270" customWidth="1"/>
    <col min="16110" max="16110" width="8.42578125" style="270" customWidth="1"/>
    <col min="16111" max="16111" width="6" style="270" bestFit="1" customWidth="1"/>
    <col min="16112" max="16112" width="8.42578125" style="270" customWidth="1"/>
    <col min="16113" max="16113" width="6" style="270" customWidth="1"/>
    <col min="16114" max="16114" width="8.42578125" style="270" customWidth="1"/>
    <col min="16115" max="16115" width="6" style="270" bestFit="1" customWidth="1"/>
    <col min="16116" max="16116" width="8.42578125" style="270" customWidth="1"/>
    <col min="16117" max="16117" width="6" style="270" customWidth="1"/>
    <col min="16118" max="16118" width="8.42578125" style="270" customWidth="1"/>
    <col min="16119" max="16119" width="6" style="270" bestFit="1" customWidth="1"/>
    <col min="16120" max="16120" width="8.42578125" style="270" customWidth="1"/>
    <col min="16121" max="16121" width="6" style="270" customWidth="1"/>
    <col min="16122" max="16122" width="8.42578125" style="270" customWidth="1"/>
    <col min="16123" max="16123" width="6" style="270" bestFit="1" customWidth="1"/>
    <col min="16124" max="16124" width="8.42578125" style="270" customWidth="1"/>
    <col min="16125" max="16125" width="6" style="270" customWidth="1"/>
    <col min="16126" max="16126" width="8.42578125" style="270" customWidth="1"/>
    <col min="16127" max="16127" width="6" style="270" bestFit="1" customWidth="1"/>
    <col min="16128" max="16128" width="8.42578125" style="270" customWidth="1"/>
    <col min="16129" max="16129" width="6" style="270" customWidth="1"/>
    <col min="16130" max="16130" width="8.42578125" style="270" customWidth="1"/>
    <col min="16131" max="16131" width="6" style="270" bestFit="1" customWidth="1"/>
    <col min="16132" max="16132" width="8.42578125" style="270" customWidth="1"/>
    <col min="16133" max="16133" width="6" style="270" customWidth="1"/>
    <col min="16134" max="16134" width="8.42578125" style="270" customWidth="1"/>
    <col min="16135" max="16135" width="6" style="270" bestFit="1" customWidth="1"/>
    <col min="16136" max="16136" width="8.42578125" style="270" customWidth="1"/>
    <col min="16137" max="16137" width="6" style="270" customWidth="1"/>
    <col min="16138" max="16138" width="8.42578125" style="270" customWidth="1"/>
    <col min="16139" max="16139" width="6" style="270" bestFit="1" customWidth="1"/>
    <col min="16140" max="16140" width="8.42578125" style="270" customWidth="1"/>
    <col min="16141" max="16141" width="6" style="270" customWidth="1"/>
    <col min="16142" max="16142" width="8.42578125" style="270" customWidth="1"/>
    <col min="16143" max="16143" width="6" style="270" bestFit="1" customWidth="1"/>
    <col min="16144" max="16144" width="8.42578125" style="270" customWidth="1"/>
    <col min="16145" max="16145" width="6" style="270" customWidth="1"/>
    <col min="16146" max="16146" width="8.42578125" style="270" customWidth="1"/>
    <col min="16147" max="16147" width="6" style="270" bestFit="1" customWidth="1"/>
    <col min="16148" max="16148" width="8.42578125" style="270" customWidth="1"/>
    <col min="16149" max="16149" width="6" style="270" customWidth="1"/>
    <col min="16150" max="16150" width="8.42578125" style="270" customWidth="1"/>
    <col min="16151" max="16151" width="6" style="270" bestFit="1" customWidth="1"/>
    <col min="16152" max="16152" width="8.42578125" style="270" customWidth="1"/>
    <col min="16153" max="16153" width="6" style="270" customWidth="1"/>
    <col min="16154" max="16154" width="8.42578125" style="270" customWidth="1"/>
    <col min="16155" max="16155" width="6" style="270" bestFit="1" customWidth="1"/>
    <col min="16156" max="16156" width="8.85546875" style="270"/>
    <col min="16157" max="16158" width="6" style="270" bestFit="1" customWidth="1"/>
    <col min="16159" max="16159" width="2.28515625" style="270" bestFit="1" customWidth="1"/>
    <col min="16160" max="16364" width="8.85546875" style="270"/>
    <col min="16365" max="16384" width="8.85546875" style="270" customWidth="1"/>
  </cols>
  <sheetData>
    <row r="1" spans="1:34" x14ac:dyDescent="0.2">
      <c r="AH1" s="169"/>
    </row>
    <row r="2" spans="1:34" ht="15.75" x14ac:dyDescent="0.2">
      <c r="B2" s="292"/>
      <c r="C2" s="293" t="s">
        <v>2090</v>
      </c>
      <c r="D2" s="294"/>
      <c r="E2" s="288"/>
      <c r="F2" s="289"/>
      <c r="G2" s="288"/>
      <c r="H2" s="289"/>
      <c r="I2" s="288"/>
      <c r="J2" s="288"/>
      <c r="AH2" s="169"/>
    </row>
    <row r="3" spans="1:34" x14ac:dyDescent="0.2">
      <c r="B3" s="292"/>
      <c r="C3" s="296" t="s">
        <v>2091</v>
      </c>
      <c r="D3" s="294"/>
      <c r="AH3" s="169"/>
    </row>
    <row r="4" spans="1:34" s="291" customFormat="1" ht="12" x14ac:dyDescent="0.2">
      <c r="A4" s="290"/>
      <c r="B4" s="292"/>
      <c r="C4" s="296" t="s">
        <v>2092</v>
      </c>
      <c r="D4" s="294"/>
      <c r="E4" s="290"/>
      <c r="F4" s="290"/>
      <c r="J4" s="294"/>
      <c r="K4" s="294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94"/>
      <c r="W4" s="294"/>
      <c r="X4" s="294"/>
      <c r="Y4" s="294"/>
      <c r="Z4" s="294"/>
      <c r="AC4" s="294"/>
      <c r="AD4" s="294"/>
      <c r="AH4" s="169"/>
    </row>
    <row r="5" spans="1:34" s="291" customFormat="1" ht="12" x14ac:dyDescent="0.2">
      <c r="A5" s="290"/>
      <c r="B5" s="292"/>
      <c r="C5" s="296" t="s">
        <v>2093</v>
      </c>
      <c r="D5" s="294"/>
      <c r="E5" s="290"/>
      <c r="F5" s="290"/>
      <c r="J5" s="294"/>
      <c r="K5" s="294"/>
      <c r="L5" s="294"/>
      <c r="M5" s="294"/>
      <c r="N5" s="294"/>
      <c r="O5" s="294"/>
      <c r="P5" s="294"/>
      <c r="Q5" s="294"/>
      <c r="R5" s="294"/>
      <c r="S5" s="294"/>
      <c r="T5" s="294"/>
      <c r="U5" s="294"/>
      <c r="V5" s="294"/>
      <c r="W5" s="294"/>
      <c r="X5" s="294"/>
      <c r="Y5" s="294"/>
      <c r="Z5" s="294"/>
      <c r="AC5" s="294"/>
      <c r="AD5" s="294"/>
      <c r="AH5" s="169"/>
    </row>
    <row r="6" spans="1:34" s="291" customFormat="1" ht="12" x14ac:dyDescent="0.2">
      <c r="A6" s="290"/>
      <c r="B6" s="292"/>
      <c r="C6" s="296" t="s">
        <v>2094</v>
      </c>
      <c r="D6" s="294"/>
      <c r="E6" s="290"/>
      <c r="F6" s="290"/>
      <c r="J6" s="294"/>
      <c r="K6" s="294"/>
      <c r="L6" s="294"/>
      <c r="M6" s="294"/>
      <c r="N6" s="294"/>
      <c r="O6" s="294"/>
      <c r="P6" s="294"/>
      <c r="Q6" s="294"/>
      <c r="R6" s="294"/>
      <c r="S6" s="294"/>
      <c r="T6" s="294"/>
      <c r="U6" s="294"/>
      <c r="V6" s="294"/>
      <c r="W6" s="294"/>
      <c r="X6" s="294"/>
      <c r="Y6" s="294"/>
      <c r="Z6" s="294"/>
      <c r="AC6" s="294"/>
      <c r="AD6" s="294"/>
      <c r="AH6" s="169"/>
    </row>
    <row r="7" spans="1:34" s="291" customFormat="1" ht="12" x14ac:dyDescent="0.2">
      <c r="A7" s="290"/>
      <c r="B7" s="292"/>
      <c r="C7" s="296" t="s">
        <v>2095</v>
      </c>
      <c r="D7" s="294"/>
      <c r="E7" s="290"/>
      <c r="F7" s="290"/>
      <c r="J7" s="294"/>
      <c r="K7" s="294"/>
      <c r="L7" s="294"/>
      <c r="M7" s="294"/>
      <c r="N7" s="294"/>
      <c r="O7" s="294"/>
      <c r="P7" s="294"/>
      <c r="Q7" s="294"/>
      <c r="R7" s="294"/>
      <c r="S7" s="294"/>
      <c r="T7" s="294"/>
      <c r="U7" s="294"/>
      <c r="V7" s="294"/>
      <c r="W7" s="294"/>
      <c r="X7" s="294"/>
      <c r="Y7" s="294"/>
      <c r="Z7" s="294"/>
      <c r="AC7" s="294"/>
      <c r="AD7" s="294"/>
      <c r="AH7" s="169"/>
    </row>
    <row r="8" spans="1:34" s="291" customFormat="1" ht="12.75" thickBot="1" x14ac:dyDescent="0.25">
      <c r="A8" s="290"/>
      <c r="B8" s="295"/>
      <c r="D8" s="290"/>
      <c r="E8" s="290"/>
      <c r="F8" s="290"/>
      <c r="J8" s="294"/>
      <c r="K8" s="294"/>
      <c r="L8" s="294"/>
      <c r="M8" s="294"/>
      <c r="N8" s="294"/>
      <c r="O8" s="294"/>
      <c r="P8" s="294"/>
      <c r="Q8" s="294"/>
      <c r="R8" s="294"/>
      <c r="S8" s="294"/>
      <c r="T8" s="294"/>
      <c r="U8" s="294"/>
      <c r="V8" s="294"/>
      <c r="W8" s="294"/>
      <c r="X8" s="294"/>
      <c r="Y8" s="294"/>
      <c r="Z8" s="294"/>
      <c r="AC8" s="294"/>
      <c r="AD8" s="294"/>
      <c r="AH8" s="169"/>
    </row>
    <row r="9" spans="1:34" s="299" customFormat="1" ht="18" customHeight="1" thickBot="1" x14ac:dyDescent="0.25">
      <c r="A9" s="90" t="s">
        <v>37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B9" s="353" t="s">
        <v>2096</v>
      </c>
      <c r="AC9" s="354"/>
      <c r="AD9" s="354"/>
      <c r="AE9" s="354"/>
      <c r="AF9" s="354"/>
      <c r="AG9" s="355"/>
      <c r="AH9" s="169"/>
    </row>
    <row r="10" spans="1:34" s="305" customFormat="1" ht="23.45" customHeight="1" thickBot="1" x14ac:dyDescent="0.25">
      <c r="A10" s="102" t="s">
        <v>57</v>
      </c>
      <c r="B10" s="103" t="str">
        <f>Orçamentária!D17</f>
        <v>Sesc Pousada Rural</v>
      </c>
      <c r="C10" s="104"/>
      <c r="D10" s="104"/>
      <c r="E10" s="104"/>
      <c r="F10" s="303"/>
      <c r="G10" s="349"/>
      <c r="H10" s="350"/>
      <c r="I10" s="351" t="s">
        <v>2100</v>
      </c>
      <c r="J10" s="352" t="s">
        <v>2099</v>
      </c>
      <c r="K10" s="349"/>
      <c r="L10" s="350"/>
      <c r="M10" s="351" t="s">
        <v>2100</v>
      </c>
      <c r="N10" s="352" t="s">
        <v>2104</v>
      </c>
      <c r="O10" s="349"/>
      <c r="P10" s="350"/>
      <c r="Q10" s="351" t="s">
        <v>2100</v>
      </c>
      <c r="R10" s="352" t="s">
        <v>2103</v>
      </c>
      <c r="S10" s="349"/>
      <c r="T10" s="350"/>
      <c r="U10" s="351" t="s">
        <v>2100</v>
      </c>
      <c r="V10" s="352" t="s">
        <v>2102</v>
      </c>
      <c r="W10" s="349"/>
      <c r="X10" s="350"/>
      <c r="Y10" s="351" t="s">
        <v>2100</v>
      </c>
      <c r="Z10" s="352" t="s">
        <v>2101</v>
      </c>
      <c r="AB10" s="337" t="s">
        <v>2097</v>
      </c>
      <c r="AC10" s="338"/>
      <c r="AD10" s="337" t="s">
        <v>2097</v>
      </c>
      <c r="AE10" s="338"/>
      <c r="AF10" s="327" t="s">
        <v>2097</v>
      </c>
      <c r="AG10" s="339"/>
      <c r="AH10" s="304"/>
    </row>
    <row r="11" spans="1:34" s="299" customFormat="1" ht="14.45" customHeight="1" x14ac:dyDescent="0.2">
      <c r="A11" s="105" t="s">
        <v>58</v>
      </c>
      <c r="B11" s="106" t="str">
        <f>Orçamentária!D18</f>
        <v>Reforma e Ampliação do Restaurante e revitalização do estacionamento frontal do SPR</v>
      </c>
      <c r="C11" s="107"/>
      <c r="D11" s="107"/>
      <c r="E11" s="107"/>
      <c r="F11" s="173"/>
      <c r="G11" s="419" t="s">
        <v>56</v>
      </c>
      <c r="H11" s="420"/>
      <c r="I11" s="417" t="s">
        <v>55</v>
      </c>
      <c r="J11" s="418"/>
      <c r="K11" s="419" t="s">
        <v>56</v>
      </c>
      <c r="L11" s="420"/>
      <c r="M11" s="417" t="s">
        <v>55</v>
      </c>
      <c r="N11" s="418"/>
      <c r="O11" s="419" t="s">
        <v>56</v>
      </c>
      <c r="P11" s="420"/>
      <c r="Q11" s="417" t="s">
        <v>55</v>
      </c>
      <c r="R11" s="418"/>
      <c r="S11" s="419" t="s">
        <v>56</v>
      </c>
      <c r="T11" s="420"/>
      <c r="U11" s="417" t="s">
        <v>55</v>
      </c>
      <c r="V11" s="418"/>
      <c r="W11" s="419" t="s">
        <v>56</v>
      </c>
      <c r="X11" s="420"/>
      <c r="Y11" s="417" t="s">
        <v>55</v>
      </c>
      <c r="Z11" s="418"/>
      <c r="AB11" s="323" t="s">
        <v>56</v>
      </c>
      <c r="AC11" s="170"/>
      <c r="AD11" s="323" t="s">
        <v>55</v>
      </c>
      <c r="AE11" s="324"/>
      <c r="AF11" s="343" t="s">
        <v>2079</v>
      </c>
      <c r="AG11" s="344" t="s">
        <v>2098</v>
      </c>
      <c r="AH11" s="169"/>
    </row>
    <row r="12" spans="1:34" s="299" customFormat="1" ht="18.75" thickBot="1" x14ac:dyDescent="0.25">
      <c r="A12" s="174" t="s">
        <v>2073</v>
      </c>
      <c r="B12" s="175" t="s">
        <v>1</v>
      </c>
      <c r="C12" s="176" t="s">
        <v>8</v>
      </c>
      <c r="D12" s="176" t="s">
        <v>7</v>
      </c>
      <c r="E12" s="177" t="s">
        <v>9</v>
      </c>
      <c r="F12" s="178" t="s">
        <v>38</v>
      </c>
      <c r="G12" s="179" t="s">
        <v>39</v>
      </c>
      <c r="H12" s="180" t="s">
        <v>38</v>
      </c>
      <c r="I12" s="176" t="s">
        <v>39</v>
      </c>
      <c r="J12" s="178" t="s">
        <v>38</v>
      </c>
      <c r="K12" s="179" t="s">
        <v>39</v>
      </c>
      <c r="L12" s="180" t="s">
        <v>38</v>
      </c>
      <c r="M12" s="176" t="s">
        <v>39</v>
      </c>
      <c r="N12" s="178" t="s">
        <v>38</v>
      </c>
      <c r="O12" s="179" t="s">
        <v>39</v>
      </c>
      <c r="P12" s="180" t="s">
        <v>38</v>
      </c>
      <c r="Q12" s="176" t="s">
        <v>39</v>
      </c>
      <c r="R12" s="178" t="s">
        <v>38</v>
      </c>
      <c r="S12" s="179" t="s">
        <v>39</v>
      </c>
      <c r="T12" s="180" t="s">
        <v>38</v>
      </c>
      <c r="U12" s="176" t="s">
        <v>39</v>
      </c>
      <c r="V12" s="178" t="s">
        <v>38</v>
      </c>
      <c r="W12" s="179" t="s">
        <v>39</v>
      </c>
      <c r="X12" s="180" t="s">
        <v>38</v>
      </c>
      <c r="Y12" s="176" t="s">
        <v>39</v>
      </c>
      <c r="Z12" s="178" t="s">
        <v>38</v>
      </c>
      <c r="AB12" s="179" t="s">
        <v>39</v>
      </c>
      <c r="AC12" s="322" t="s">
        <v>38</v>
      </c>
      <c r="AD12" s="179" t="s">
        <v>39</v>
      </c>
      <c r="AE12" s="178" t="s">
        <v>38</v>
      </c>
      <c r="AF12" s="325" t="s">
        <v>39</v>
      </c>
      <c r="AG12" s="326" t="s">
        <v>39</v>
      </c>
      <c r="AH12" s="169"/>
    </row>
    <row r="13" spans="1:34" s="299" customFormat="1" ht="10.9" customHeight="1" thickBot="1" x14ac:dyDescent="0.25">
      <c r="A13" s="181"/>
      <c r="B13" s="182" t="s">
        <v>2074</v>
      </c>
      <c r="C13" s="183"/>
      <c r="D13" s="183"/>
      <c r="E13" s="184"/>
      <c r="F13" s="185"/>
      <c r="G13" s="186"/>
      <c r="H13" s="187"/>
      <c r="I13" s="183"/>
      <c r="J13" s="185"/>
      <c r="K13" s="186"/>
      <c r="L13" s="187"/>
      <c r="M13" s="183"/>
      <c r="N13" s="185"/>
      <c r="O13" s="186"/>
      <c r="P13" s="187"/>
      <c r="Q13" s="183"/>
      <c r="R13" s="185"/>
      <c r="S13" s="186"/>
      <c r="T13" s="187"/>
      <c r="U13" s="183"/>
      <c r="V13" s="185"/>
      <c r="W13" s="186"/>
      <c r="X13" s="187"/>
      <c r="Y13" s="183"/>
      <c r="Z13" s="185"/>
      <c r="AB13" s="345"/>
      <c r="AC13" s="346"/>
      <c r="AD13" s="347"/>
      <c r="AE13" s="347"/>
      <c r="AF13" s="347"/>
      <c r="AG13" s="348"/>
      <c r="AH13" s="169"/>
    </row>
    <row r="14" spans="1:34" s="299" customFormat="1" ht="12.75" customHeight="1" x14ac:dyDescent="0.2">
      <c r="A14" s="356">
        <v>1</v>
      </c>
      <c r="B14" s="357" t="str">
        <f>VLOOKUP(A14,Orçamentária!$C$22:$L$1195,2,FALSE)</f>
        <v>SERVIÇOS INICIAIS E ADMINISTRAÇÃO</v>
      </c>
      <c r="C14" s="358">
        <f>SUM(C15:C19)</f>
        <v>0</v>
      </c>
      <c r="D14" s="358">
        <f>SUM(D15:D19)</f>
        <v>0</v>
      </c>
      <c r="E14" s="358">
        <f>C14+D14</f>
        <v>0</v>
      </c>
      <c r="F14" s="359"/>
      <c r="G14" s="188"/>
      <c r="H14" s="189"/>
      <c r="I14" s="190"/>
      <c r="J14" s="191"/>
      <c r="K14" s="188"/>
      <c r="L14" s="192"/>
      <c r="M14" s="190"/>
      <c r="N14" s="191"/>
      <c r="O14" s="188"/>
      <c r="P14" s="192"/>
      <c r="Q14" s="190"/>
      <c r="R14" s="191"/>
      <c r="S14" s="188"/>
      <c r="T14" s="192"/>
      <c r="U14" s="190"/>
      <c r="V14" s="191"/>
      <c r="W14" s="188"/>
      <c r="X14" s="192"/>
      <c r="Y14" s="190"/>
      <c r="Z14" s="191"/>
      <c r="AB14" s="306"/>
      <c r="AC14" s="192"/>
      <c r="AD14" s="306"/>
      <c r="AE14" s="192"/>
      <c r="AF14" s="306"/>
      <c r="AG14" s="328"/>
      <c r="AH14" s="169"/>
    </row>
    <row r="15" spans="1:34" s="299" customFormat="1" ht="12.75" customHeight="1" x14ac:dyDescent="0.2">
      <c r="A15" s="360" t="s">
        <v>10</v>
      </c>
      <c r="B15" s="361" t="str">
        <f>VLOOKUP(A15,Orçamentária!$C$22:$L$1195,2,FALSE)</f>
        <v>Despesas iniciais</v>
      </c>
      <c r="C15" s="362">
        <f>Orçamentária!J27</f>
        <v>0</v>
      </c>
      <c r="D15" s="362">
        <f>Orçamentária!K27</f>
        <v>0</v>
      </c>
      <c r="E15" s="362">
        <f t="shared" ref="E15:E50" si="0">C15+D15</f>
        <v>0</v>
      </c>
      <c r="F15" s="363" t="e">
        <f>+E15/(E$52+$E$67)</f>
        <v>#DIV/0!</v>
      </c>
      <c r="G15" s="193">
        <f>+H15*$C$15</f>
        <v>0</v>
      </c>
      <c r="H15" s="194">
        <v>0</v>
      </c>
      <c r="I15" s="195">
        <f>+J15*$D$15</f>
        <v>0</v>
      </c>
      <c r="J15" s="196">
        <f t="shared" ref="J15:J50" si="1">H15</f>
        <v>0</v>
      </c>
      <c r="K15" s="193">
        <f>+L15*$C$15</f>
        <v>0</v>
      </c>
      <c r="L15" s="194">
        <v>0</v>
      </c>
      <c r="M15" s="195">
        <f>+N15*$D$15</f>
        <v>0</v>
      </c>
      <c r="N15" s="196">
        <f t="shared" ref="N15:N50" si="2">L15</f>
        <v>0</v>
      </c>
      <c r="O15" s="193">
        <f>+P15*$C$15</f>
        <v>0</v>
      </c>
      <c r="P15" s="194">
        <v>0</v>
      </c>
      <c r="Q15" s="195">
        <f>+R15*$D$15</f>
        <v>0</v>
      </c>
      <c r="R15" s="196">
        <f t="shared" ref="R15:R50" si="3">P15</f>
        <v>0</v>
      </c>
      <c r="S15" s="193">
        <f>+T15*$C$15</f>
        <v>0</v>
      </c>
      <c r="T15" s="194">
        <v>0</v>
      </c>
      <c r="U15" s="195">
        <f>+V15*$D$15</f>
        <v>0</v>
      </c>
      <c r="V15" s="196">
        <f t="shared" ref="V15:V50" si="4">T15</f>
        <v>0</v>
      </c>
      <c r="W15" s="193">
        <f>+X15*$C$15</f>
        <v>0</v>
      </c>
      <c r="X15" s="194">
        <v>0</v>
      </c>
      <c r="Y15" s="195">
        <f>+Z15*$D$15</f>
        <v>0</v>
      </c>
      <c r="Z15" s="196">
        <f t="shared" ref="Z15:Z50" si="5">X15</f>
        <v>0</v>
      </c>
      <c r="AB15" s="307" t="e">
        <f>+#REF!+G15+K15+O15+S15+W15+#REF!+#REF!+#REF!+#REF!</f>
        <v>#REF!</v>
      </c>
      <c r="AC15" s="194" t="e">
        <f>+#REF!+H15+L15+P15+T15+X15+#REF!+#REF!+#REF!+#REF!</f>
        <v>#REF!</v>
      </c>
      <c r="AD15" s="307" t="e">
        <f>+#REF!+I15+M15+Q15+U15+Y15+#REF!+#REF!+#REF!+#REF!</f>
        <v>#REF!</v>
      </c>
      <c r="AE15" s="194" t="e">
        <f>+#REF!+J15+N15+R15+V15+Z15+#REF!+#REF!+#REF!+#REF!</f>
        <v>#REF!</v>
      </c>
      <c r="AF15" s="315" t="e">
        <f>AB15+AD15</f>
        <v>#REF!</v>
      </c>
      <c r="AG15" s="329" t="e">
        <f>E15-AF15</f>
        <v>#REF!</v>
      </c>
      <c r="AH15" s="169"/>
    </row>
    <row r="16" spans="1:34" s="300" customFormat="1" ht="12.75" customHeight="1" x14ac:dyDescent="0.2">
      <c r="A16" s="171" t="s">
        <v>44</v>
      </c>
      <c r="B16" s="364" t="str">
        <f>VLOOKUP(A16,Orçamentária!$C$22:$L$1195,2,FALSE)</f>
        <v>Administração local</v>
      </c>
      <c r="C16" s="365">
        <f>Orçamentária!J35</f>
        <v>0</v>
      </c>
      <c r="D16" s="365">
        <f>Orçamentária!K35</f>
        <v>0</v>
      </c>
      <c r="E16" s="365">
        <f t="shared" si="0"/>
        <v>0</v>
      </c>
      <c r="F16" s="366" t="e">
        <f>+E16/(E$52+$E$67)</f>
        <v>#DIV/0!</v>
      </c>
      <c r="G16" s="197">
        <f>+H16*$C$16</f>
        <v>0</v>
      </c>
      <c r="H16" s="198">
        <v>0</v>
      </c>
      <c r="I16" s="199">
        <f>+J16*$D$16</f>
        <v>0</v>
      </c>
      <c r="J16" s="200">
        <f t="shared" si="1"/>
        <v>0</v>
      </c>
      <c r="K16" s="197">
        <f>+L16*$C$16</f>
        <v>0</v>
      </c>
      <c r="L16" s="198">
        <v>0</v>
      </c>
      <c r="M16" s="199">
        <f>+N16*$D$16</f>
        <v>0</v>
      </c>
      <c r="N16" s="200">
        <f t="shared" si="2"/>
        <v>0</v>
      </c>
      <c r="O16" s="197">
        <f>+P16*$C$16</f>
        <v>0</v>
      </c>
      <c r="P16" s="198">
        <v>0</v>
      </c>
      <c r="Q16" s="199">
        <f>+R16*$D$16</f>
        <v>0</v>
      </c>
      <c r="R16" s="200">
        <f t="shared" si="3"/>
        <v>0</v>
      </c>
      <c r="S16" s="197">
        <f>+T16*$C$16</f>
        <v>0</v>
      </c>
      <c r="T16" s="198">
        <v>0</v>
      </c>
      <c r="U16" s="199">
        <f>+V16*$D$16</f>
        <v>0</v>
      </c>
      <c r="V16" s="200">
        <f t="shared" si="4"/>
        <v>0</v>
      </c>
      <c r="W16" s="197">
        <f>+X16*$C$16</f>
        <v>0</v>
      </c>
      <c r="X16" s="198">
        <v>0</v>
      </c>
      <c r="Y16" s="199">
        <f>+Z16*$D$16</f>
        <v>0</v>
      </c>
      <c r="Z16" s="200">
        <f t="shared" si="5"/>
        <v>0</v>
      </c>
      <c r="AB16" s="308" t="e">
        <f>+#REF!+G16+K16+O16+S16+W16+#REF!+#REF!+#REF!+#REF!</f>
        <v>#REF!</v>
      </c>
      <c r="AC16" s="198" t="e">
        <f>+#REF!+H16+L16+P16+T16+X16+#REF!+#REF!+#REF!+#REF!</f>
        <v>#REF!</v>
      </c>
      <c r="AD16" s="308" t="e">
        <f>+#REF!+I16+M16+Q16+U16+Y16+#REF!+#REF!+#REF!+#REF!</f>
        <v>#REF!</v>
      </c>
      <c r="AE16" s="198" t="e">
        <f>+#REF!+J16+N16+R16+V16+Z16+#REF!+#REF!+#REF!+#REF!</f>
        <v>#REF!</v>
      </c>
      <c r="AF16" s="316" t="e">
        <f>AB16+AD16</f>
        <v>#REF!</v>
      </c>
      <c r="AG16" s="330" t="e">
        <f>E16-AF16</f>
        <v>#REF!</v>
      </c>
      <c r="AH16" s="169"/>
    </row>
    <row r="17" spans="1:34" s="300" customFormat="1" ht="12.75" customHeight="1" x14ac:dyDescent="0.2">
      <c r="A17" s="367" t="s">
        <v>45</v>
      </c>
      <c r="B17" s="361" t="str">
        <f>VLOOKUP(A17,Orçamentária!$C$22:$L$1195,2,FALSE)</f>
        <v>Canteiro de obras</v>
      </c>
      <c r="C17" s="362">
        <f>Orçamentária!J44</f>
        <v>0</v>
      </c>
      <c r="D17" s="362">
        <f>Orçamentária!K44</f>
        <v>0</v>
      </c>
      <c r="E17" s="362">
        <f t="shared" si="0"/>
        <v>0</v>
      </c>
      <c r="F17" s="363" t="e">
        <f>+E17/(E$52+$E$67)</f>
        <v>#DIV/0!</v>
      </c>
      <c r="G17" s="193">
        <f>+H17*$C$17</f>
        <v>0</v>
      </c>
      <c r="H17" s="194">
        <v>0</v>
      </c>
      <c r="I17" s="195">
        <f>+J17*$D$17</f>
        <v>0</v>
      </c>
      <c r="J17" s="196">
        <f t="shared" si="1"/>
        <v>0</v>
      </c>
      <c r="K17" s="193">
        <f>+L17*$C$17</f>
        <v>0</v>
      </c>
      <c r="L17" s="194">
        <v>0</v>
      </c>
      <c r="M17" s="195">
        <f>+N17*$D$17</f>
        <v>0</v>
      </c>
      <c r="N17" s="196">
        <f t="shared" si="2"/>
        <v>0</v>
      </c>
      <c r="O17" s="193">
        <f>+P17*$C$17</f>
        <v>0</v>
      </c>
      <c r="P17" s="194">
        <v>0</v>
      </c>
      <c r="Q17" s="195">
        <f>+R17*$D$17</f>
        <v>0</v>
      </c>
      <c r="R17" s="196">
        <f t="shared" si="3"/>
        <v>0</v>
      </c>
      <c r="S17" s="193">
        <f>+T17*$C$17</f>
        <v>0</v>
      </c>
      <c r="T17" s="194">
        <v>0</v>
      </c>
      <c r="U17" s="195">
        <f>+V17*$D$17</f>
        <v>0</v>
      </c>
      <c r="V17" s="196">
        <f t="shared" si="4"/>
        <v>0</v>
      </c>
      <c r="W17" s="193">
        <f>+X17*$C$17</f>
        <v>0</v>
      </c>
      <c r="X17" s="194">
        <v>0</v>
      </c>
      <c r="Y17" s="195">
        <f>+Z17*$D$17</f>
        <v>0</v>
      </c>
      <c r="Z17" s="196">
        <f t="shared" si="5"/>
        <v>0</v>
      </c>
      <c r="AB17" s="307" t="e">
        <f>+#REF!+G17+K17+O17+S17+W17+#REF!+#REF!+#REF!+#REF!</f>
        <v>#REF!</v>
      </c>
      <c r="AC17" s="194" t="e">
        <f>+#REF!+H17+L17+P17+T17+X17+#REF!+#REF!+#REF!+#REF!</f>
        <v>#REF!</v>
      </c>
      <c r="AD17" s="307" t="e">
        <f>+#REF!+I17+M17+Q17+U17+Y17+#REF!+#REF!+#REF!+#REF!</f>
        <v>#REF!</v>
      </c>
      <c r="AE17" s="194" t="e">
        <f>+#REF!+J17+N17+R17+V17+Z17+#REF!+#REF!+#REF!+#REF!</f>
        <v>#REF!</v>
      </c>
      <c r="AF17" s="315" t="e">
        <f>AB17+AD17</f>
        <v>#REF!</v>
      </c>
      <c r="AG17" s="329" t="e">
        <f>E17-AF17</f>
        <v>#REF!</v>
      </c>
      <c r="AH17" s="169"/>
    </row>
    <row r="18" spans="1:34" s="300" customFormat="1" ht="12.75" customHeight="1" x14ac:dyDescent="0.2">
      <c r="A18" s="171" t="s">
        <v>46</v>
      </c>
      <c r="B18" s="364" t="str">
        <f>VLOOKUP(A18,Orçamentária!$C$22:$L$1195,2,FALSE)</f>
        <v>Projetos "AS BUILT"</v>
      </c>
      <c r="C18" s="365">
        <f>Orçamentária!J52</f>
        <v>0</v>
      </c>
      <c r="D18" s="365">
        <f>Orçamentária!K52</f>
        <v>0</v>
      </c>
      <c r="E18" s="365">
        <f t="shared" si="0"/>
        <v>0</v>
      </c>
      <c r="F18" s="366" t="e">
        <f>+E18/(E$52+$E$67)</f>
        <v>#DIV/0!</v>
      </c>
      <c r="G18" s="197">
        <f>+H18*$C$18</f>
        <v>0</v>
      </c>
      <c r="H18" s="198">
        <v>0</v>
      </c>
      <c r="I18" s="199">
        <f>+J18*$D$18</f>
        <v>0</v>
      </c>
      <c r="J18" s="200">
        <f t="shared" si="1"/>
        <v>0</v>
      </c>
      <c r="K18" s="197">
        <f>+L18*$C$18</f>
        <v>0</v>
      </c>
      <c r="L18" s="198">
        <v>0</v>
      </c>
      <c r="M18" s="199">
        <f>+N18*$D$18</f>
        <v>0</v>
      </c>
      <c r="N18" s="200">
        <f t="shared" si="2"/>
        <v>0</v>
      </c>
      <c r="O18" s="197">
        <f>+P18*$C$18</f>
        <v>0</v>
      </c>
      <c r="P18" s="198">
        <v>0</v>
      </c>
      <c r="Q18" s="199">
        <f>+R18*$D$18</f>
        <v>0</v>
      </c>
      <c r="R18" s="200">
        <f t="shared" si="3"/>
        <v>0</v>
      </c>
      <c r="S18" s="197">
        <f>+T18*$C$18</f>
        <v>0</v>
      </c>
      <c r="T18" s="198">
        <v>0</v>
      </c>
      <c r="U18" s="199">
        <f>+V18*$D$18</f>
        <v>0</v>
      </c>
      <c r="V18" s="200">
        <f t="shared" si="4"/>
        <v>0</v>
      </c>
      <c r="W18" s="197">
        <f>+X18*$C$18</f>
        <v>0</v>
      </c>
      <c r="X18" s="198">
        <v>0</v>
      </c>
      <c r="Y18" s="199">
        <f>+Z18*$D$18</f>
        <v>0</v>
      </c>
      <c r="Z18" s="200">
        <f t="shared" si="5"/>
        <v>0</v>
      </c>
      <c r="AB18" s="308" t="e">
        <f>+#REF!+G18+K18+O18+S18+W18+#REF!+#REF!+#REF!+#REF!</f>
        <v>#REF!</v>
      </c>
      <c r="AC18" s="198" t="e">
        <f>+#REF!+H18+L18+P18+T18+X18+#REF!+#REF!+#REF!+#REF!</f>
        <v>#REF!</v>
      </c>
      <c r="AD18" s="308" t="e">
        <f>+#REF!+I18+M18+Q18+U18+Y18+#REF!+#REF!+#REF!+#REF!</f>
        <v>#REF!</v>
      </c>
      <c r="AE18" s="198" t="e">
        <f>+#REF!+J18+N18+R18+V18+Z18+#REF!+#REF!+#REF!+#REF!</f>
        <v>#REF!</v>
      </c>
      <c r="AF18" s="316" t="e">
        <f>AB18+AD18</f>
        <v>#REF!</v>
      </c>
      <c r="AG18" s="330" t="e">
        <f>E18-AF18</f>
        <v>#REF!</v>
      </c>
      <c r="AH18" s="169"/>
    </row>
    <row r="19" spans="1:34" s="300" customFormat="1" ht="12.75" customHeight="1" thickBot="1" x14ac:dyDescent="0.25">
      <c r="A19" s="367" t="s">
        <v>47</v>
      </c>
      <c r="B19" s="380" t="str">
        <f>VLOOKUP(A19,Orçamentária!$C$22:$L$1195,2,FALSE)</f>
        <v>Despesas Correntes</v>
      </c>
      <c r="C19" s="381">
        <f>Orçamentária!J59</f>
        <v>0</v>
      </c>
      <c r="D19" s="381">
        <f>Orçamentária!K59</f>
        <v>0</v>
      </c>
      <c r="E19" s="381">
        <f t="shared" si="0"/>
        <v>0</v>
      </c>
      <c r="F19" s="363" t="e">
        <f>+E19/(E$52+$E$67)</f>
        <v>#DIV/0!</v>
      </c>
      <c r="G19" s="193">
        <f>+H19*$C$19</f>
        <v>0</v>
      </c>
      <c r="H19" s="194">
        <v>0</v>
      </c>
      <c r="I19" s="195">
        <f>+J19*$D$19</f>
        <v>0</v>
      </c>
      <c r="J19" s="196">
        <f t="shared" si="1"/>
        <v>0</v>
      </c>
      <c r="K19" s="193">
        <f>+L19*$C$19</f>
        <v>0</v>
      </c>
      <c r="L19" s="194">
        <v>0</v>
      </c>
      <c r="M19" s="195">
        <f>+N19*$D$19</f>
        <v>0</v>
      </c>
      <c r="N19" s="196">
        <f t="shared" si="2"/>
        <v>0</v>
      </c>
      <c r="O19" s="193">
        <f>+P19*$C$19</f>
        <v>0</v>
      </c>
      <c r="P19" s="194">
        <v>0</v>
      </c>
      <c r="Q19" s="195">
        <f>+R19*$D$19</f>
        <v>0</v>
      </c>
      <c r="R19" s="196">
        <f t="shared" si="3"/>
        <v>0</v>
      </c>
      <c r="S19" s="193">
        <f>+T19*$C$19</f>
        <v>0</v>
      </c>
      <c r="T19" s="194">
        <v>0</v>
      </c>
      <c r="U19" s="195">
        <f>+V19*$D$19</f>
        <v>0</v>
      </c>
      <c r="V19" s="196">
        <f t="shared" si="4"/>
        <v>0</v>
      </c>
      <c r="W19" s="193">
        <f>+X19*$C$19</f>
        <v>0</v>
      </c>
      <c r="X19" s="194">
        <v>0</v>
      </c>
      <c r="Y19" s="195">
        <f>+Z19*$D$19</f>
        <v>0</v>
      </c>
      <c r="Z19" s="196">
        <f t="shared" si="5"/>
        <v>0</v>
      </c>
      <c r="AB19" s="307" t="e">
        <f>+#REF!+G19+K19+O19+S19+W19+#REF!+#REF!+#REF!+#REF!</f>
        <v>#REF!</v>
      </c>
      <c r="AC19" s="194" t="e">
        <f>+#REF!+H19+L19+P19+T19+X19+#REF!+#REF!+#REF!+#REF!</f>
        <v>#REF!</v>
      </c>
      <c r="AD19" s="307" t="e">
        <f>+#REF!+I19+M19+Q19+U19+Y19+#REF!+#REF!+#REF!+#REF!</f>
        <v>#REF!</v>
      </c>
      <c r="AE19" s="194" t="e">
        <f>+#REF!+J19+N19+R19+V19+Z19+#REF!+#REF!+#REF!+#REF!</f>
        <v>#REF!</v>
      </c>
      <c r="AF19" s="315" t="e">
        <f>AB19+AD19</f>
        <v>#REF!</v>
      </c>
      <c r="AG19" s="329" t="e">
        <f>E19-AF19</f>
        <v>#REF!</v>
      </c>
      <c r="AH19" s="169"/>
    </row>
    <row r="20" spans="1:34" s="300" customFormat="1" ht="12.75" customHeight="1" x14ac:dyDescent="0.2">
      <c r="A20" s="368">
        <v>2</v>
      </c>
      <c r="B20" s="357" t="str">
        <f>VLOOKUP(A20,Orçamentária!$C$22:$L$1195,2,FALSE)</f>
        <v>RESTAURANTE</v>
      </c>
      <c r="C20" s="358">
        <f>SUM(C21:C43)</f>
        <v>0</v>
      </c>
      <c r="D20" s="358">
        <f>SUM(D21:D43)</f>
        <v>0</v>
      </c>
      <c r="E20" s="358">
        <f>SUM(E21:E43)</f>
        <v>0</v>
      </c>
      <c r="F20" s="366"/>
      <c r="G20" s="197"/>
      <c r="H20" s="198"/>
      <c r="I20" s="199"/>
      <c r="J20" s="200"/>
      <c r="K20" s="197"/>
      <c r="L20" s="198"/>
      <c r="M20" s="199"/>
      <c r="N20" s="200"/>
      <c r="O20" s="197"/>
      <c r="P20" s="198"/>
      <c r="Q20" s="199"/>
      <c r="R20" s="200"/>
      <c r="S20" s="197"/>
      <c r="T20" s="198"/>
      <c r="U20" s="199"/>
      <c r="V20" s="200"/>
      <c r="W20" s="197"/>
      <c r="X20" s="198"/>
      <c r="Y20" s="199"/>
      <c r="Z20" s="200"/>
      <c r="AB20" s="308"/>
      <c r="AC20" s="198"/>
      <c r="AD20" s="308"/>
      <c r="AE20" s="198"/>
      <c r="AF20" s="316"/>
      <c r="AG20" s="330"/>
      <c r="AH20" s="169"/>
    </row>
    <row r="21" spans="1:34" s="300" customFormat="1" ht="12.75" customHeight="1" x14ac:dyDescent="0.2">
      <c r="A21" s="367" t="s">
        <v>14</v>
      </c>
      <c r="B21" s="361" t="str">
        <f>VLOOKUP(A21,Orçamentária!$C$22:$L$1195,2,FALSE)</f>
        <v>DEMOLIÇÕES</v>
      </c>
      <c r="C21" s="362">
        <f>Orçamentária!J92</f>
        <v>0</v>
      </c>
      <c r="D21" s="362">
        <f>Orçamentária!K92</f>
        <v>0</v>
      </c>
      <c r="E21" s="362">
        <f t="shared" si="0"/>
        <v>0</v>
      </c>
      <c r="F21" s="363" t="e">
        <f t="shared" ref="F21:F43" si="6">+E21/(E$52+$E$67)</f>
        <v>#DIV/0!</v>
      </c>
      <c r="G21" s="193">
        <f>+H21*$C$21</f>
        <v>0</v>
      </c>
      <c r="H21" s="194">
        <v>0</v>
      </c>
      <c r="I21" s="195">
        <f>+J21*$D$21</f>
        <v>0</v>
      </c>
      <c r="J21" s="196">
        <f t="shared" si="1"/>
        <v>0</v>
      </c>
      <c r="K21" s="193">
        <f>+L21*$C$21</f>
        <v>0</v>
      </c>
      <c r="L21" s="194">
        <v>0</v>
      </c>
      <c r="M21" s="195">
        <f>+N21*$D$21</f>
        <v>0</v>
      </c>
      <c r="N21" s="196">
        <f t="shared" si="2"/>
        <v>0</v>
      </c>
      <c r="O21" s="193">
        <f>+P21*$C$21</f>
        <v>0</v>
      </c>
      <c r="P21" s="194">
        <v>0</v>
      </c>
      <c r="Q21" s="195">
        <f>+R21*$D$21</f>
        <v>0</v>
      </c>
      <c r="R21" s="196">
        <f t="shared" si="3"/>
        <v>0</v>
      </c>
      <c r="S21" s="193">
        <f>+T21*$C$21</f>
        <v>0</v>
      </c>
      <c r="T21" s="194">
        <v>0</v>
      </c>
      <c r="U21" s="195">
        <f>+V21*$D$21</f>
        <v>0</v>
      </c>
      <c r="V21" s="196">
        <f t="shared" si="4"/>
        <v>0</v>
      </c>
      <c r="W21" s="193">
        <f>+X21*$C$21</f>
        <v>0</v>
      </c>
      <c r="X21" s="194">
        <v>0</v>
      </c>
      <c r="Y21" s="195">
        <f>+Z21*$D$21</f>
        <v>0</v>
      </c>
      <c r="Z21" s="196">
        <f t="shared" si="5"/>
        <v>0</v>
      </c>
      <c r="AB21" s="307" t="e">
        <f>+#REF!+G21+K21+O21+S21+W21+#REF!+#REF!+#REF!+#REF!</f>
        <v>#REF!</v>
      </c>
      <c r="AC21" s="194" t="e">
        <f>+#REF!+H21+L21+P21+T21+X21+#REF!+#REF!+#REF!+#REF!</f>
        <v>#REF!</v>
      </c>
      <c r="AD21" s="307" t="e">
        <f>+#REF!+I21+M21+Q21+U21+Y21+#REF!+#REF!+#REF!+#REF!</f>
        <v>#REF!</v>
      </c>
      <c r="AE21" s="194" t="e">
        <f>+#REF!+J21+N21+R21+V21+Z21+#REF!+#REF!+#REF!+#REF!</f>
        <v>#REF!</v>
      </c>
      <c r="AF21" s="315" t="e">
        <f t="shared" ref="AF21:AF50" si="7">AB21+AD21</f>
        <v>#REF!</v>
      </c>
      <c r="AG21" s="329" t="e">
        <f t="shared" ref="AG21:AG43" si="8">E21-AF21</f>
        <v>#REF!</v>
      </c>
      <c r="AH21" s="169"/>
    </row>
    <row r="22" spans="1:34" s="300" customFormat="1" ht="12.75" customHeight="1" x14ac:dyDescent="0.2">
      <c r="A22" s="171" t="s">
        <v>35</v>
      </c>
      <c r="B22" s="364" t="str">
        <f>VLOOKUP(A22,Orçamentária!$C$22:$L$1195,2,FALSE)</f>
        <v>ESTRUTURA DE CONCRETO ARMADO</v>
      </c>
      <c r="C22" s="365">
        <f>Orçamentária!J164</f>
        <v>0</v>
      </c>
      <c r="D22" s="365">
        <f>Orçamentária!K164</f>
        <v>0</v>
      </c>
      <c r="E22" s="365">
        <f t="shared" si="0"/>
        <v>0</v>
      </c>
      <c r="F22" s="366" t="e">
        <f t="shared" si="6"/>
        <v>#DIV/0!</v>
      </c>
      <c r="G22" s="197">
        <f>+H22*$C$22</f>
        <v>0</v>
      </c>
      <c r="H22" s="198">
        <v>0</v>
      </c>
      <c r="I22" s="199">
        <f>+J22*$D$22</f>
        <v>0</v>
      </c>
      <c r="J22" s="200">
        <f t="shared" si="1"/>
        <v>0</v>
      </c>
      <c r="K22" s="197">
        <f>+L22*$C$22</f>
        <v>0</v>
      </c>
      <c r="L22" s="198">
        <v>0</v>
      </c>
      <c r="M22" s="199">
        <f>+N22*$D$22</f>
        <v>0</v>
      </c>
      <c r="N22" s="200">
        <f t="shared" si="2"/>
        <v>0</v>
      </c>
      <c r="O22" s="197">
        <f>+P22*$C$22</f>
        <v>0</v>
      </c>
      <c r="P22" s="198">
        <v>0</v>
      </c>
      <c r="Q22" s="199">
        <f>+R22*$D$22</f>
        <v>0</v>
      </c>
      <c r="R22" s="200">
        <f t="shared" si="3"/>
        <v>0</v>
      </c>
      <c r="S22" s="197">
        <f>+T22*$C$22</f>
        <v>0</v>
      </c>
      <c r="T22" s="198">
        <v>0</v>
      </c>
      <c r="U22" s="199">
        <f>+V22*$D$22</f>
        <v>0</v>
      </c>
      <c r="V22" s="200">
        <f t="shared" si="4"/>
        <v>0</v>
      </c>
      <c r="W22" s="197">
        <f>+X22*$C$22</f>
        <v>0</v>
      </c>
      <c r="X22" s="198">
        <v>0</v>
      </c>
      <c r="Y22" s="199">
        <f>+Z22*$D$22</f>
        <v>0</v>
      </c>
      <c r="Z22" s="200">
        <f t="shared" si="5"/>
        <v>0</v>
      </c>
      <c r="AB22" s="308" t="e">
        <f>+#REF!+G22+K22+O22+S22+W22+#REF!+#REF!+#REF!+#REF!</f>
        <v>#REF!</v>
      </c>
      <c r="AC22" s="198" t="e">
        <f>+#REF!+H22+L22+P22+T22+X22+#REF!+#REF!+#REF!+#REF!</f>
        <v>#REF!</v>
      </c>
      <c r="AD22" s="308" t="e">
        <f>+#REF!+I22+M22+Q22+U22+Y22+#REF!+#REF!+#REF!+#REF!</f>
        <v>#REF!</v>
      </c>
      <c r="AE22" s="198" t="e">
        <f>+#REF!+J22+N22+R22+V22+Z22+#REF!+#REF!+#REF!+#REF!</f>
        <v>#REF!</v>
      </c>
      <c r="AF22" s="316" t="e">
        <f t="shared" si="7"/>
        <v>#REF!</v>
      </c>
      <c r="AG22" s="330" t="e">
        <f t="shared" si="8"/>
        <v>#REF!</v>
      </c>
      <c r="AH22" s="169"/>
    </row>
    <row r="23" spans="1:34" s="300" customFormat="1" ht="12.75" customHeight="1" x14ac:dyDescent="0.2">
      <c r="A23" s="367" t="s">
        <v>239</v>
      </c>
      <c r="B23" s="361" t="str">
        <f>VLOOKUP(A23,Orçamentária!$C$22:$L$1195,2,FALSE)</f>
        <v>ESTRUTURA METÁLICA</v>
      </c>
      <c r="C23" s="362">
        <f>Orçamentária!J168</f>
        <v>0</v>
      </c>
      <c r="D23" s="362">
        <f>Orçamentária!K168</f>
        <v>0</v>
      </c>
      <c r="E23" s="362">
        <f t="shared" si="0"/>
        <v>0</v>
      </c>
      <c r="F23" s="363" t="e">
        <f t="shared" si="6"/>
        <v>#DIV/0!</v>
      </c>
      <c r="G23" s="193">
        <f>+H23*$C$23</f>
        <v>0</v>
      </c>
      <c r="H23" s="194">
        <v>0</v>
      </c>
      <c r="I23" s="195">
        <f>+J23*$D$23</f>
        <v>0</v>
      </c>
      <c r="J23" s="196">
        <f t="shared" si="1"/>
        <v>0</v>
      </c>
      <c r="K23" s="193">
        <f>+L23*$C$23</f>
        <v>0</v>
      </c>
      <c r="L23" s="194">
        <v>0</v>
      </c>
      <c r="M23" s="195">
        <f>+N23*$D$23</f>
        <v>0</v>
      </c>
      <c r="N23" s="196">
        <f t="shared" si="2"/>
        <v>0</v>
      </c>
      <c r="O23" s="193">
        <f>+P23*$C$23</f>
        <v>0</v>
      </c>
      <c r="P23" s="194">
        <v>0</v>
      </c>
      <c r="Q23" s="195">
        <f>+R23*$D$23</f>
        <v>0</v>
      </c>
      <c r="R23" s="196">
        <f t="shared" si="3"/>
        <v>0</v>
      </c>
      <c r="S23" s="193">
        <f>+T23*$C$23</f>
        <v>0</v>
      </c>
      <c r="T23" s="194">
        <v>0</v>
      </c>
      <c r="U23" s="195">
        <f>+V23*$D$23</f>
        <v>0</v>
      </c>
      <c r="V23" s="196">
        <f t="shared" si="4"/>
        <v>0</v>
      </c>
      <c r="W23" s="193">
        <f>+X23*$C$23</f>
        <v>0</v>
      </c>
      <c r="X23" s="194">
        <v>0</v>
      </c>
      <c r="Y23" s="195">
        <f>+Z23*$D$23</f>
        <v>0</v>
      </c>
      <c r="Z23" s="196">
        <f t="shared" si="5"/>
        <v>0</v>
      </c>
      <c r="AB23" s="307" t="e">
        <f>+#REF!+G23+K23+O23+S23+W23+#REF!+#REF!+#REF!+#REF!</f>
        <v>#REF!</v>
      </c>
      <c r="AC23" s="194" t="e">
        <f>+#REF!+H23+L23+P23+T23+X23+#REF!+#REF!+#REF!+#REF!</f>
        <v>#REF!</v>
      </c>
      <c r="AD23" s="307" t="e">
        <f>+#REF!+I23+M23+Q23+U23+Y23+#REF!+#REF!+#REF!+#REF!</f>
        <v>#REF!</v>
      </c>
      <c r="AE23" s="194" t="e">
        <f>+#REF!+J23+N23+R23+V23+Z23+#REF!+#REF!+#REF!+#REF!</f>
        <v>#REF!</v>
      </c>
      <c r="AF23" s="315" t="e">
        <f t="shared" si="7"/>
        <v>#REF!</v>
      </c>
      <c r="AG23" s="329" t="e">
        <f t="shared" si="8"/>
        <v>#REF!</v>
      </c>
      <c r="AH23" s="169"/>
    </row>
    <row r="24" spans="1:34" s="300" customFormat="1" ht="12.75" customHeight="1" x14ac:dyDescent="0.2">
      <c r="A24" s="171" t="s">
        <v>241</v>
      </c>
      <c r="B24" s="364" t="str">
        <f>VLOOKUP(A24,Orçamentária!$C$22:$L$1195,2,FALSE)</f>
        <v>IMPERMEABILIZAÇÕES E TRATAMENTO DE SUPERFÍCIES</v>
      </c>
      <c r="C24" s="365">
        <f>Orçamentária!J188</f>
        <v>0</v>
      </c>
      <c r="D24" s="365">
        <f>Orçamentária!K188</f>
        <v>0</v>
      </c>
      <c r="E24" s="365">
        <f t="shared" si="0"/>
        <v>0</v>
      </c>
      <c r="F24" s="366" t="e">
        <f t="shared" si="6"/>
        <v>#DIV/0!</v>
      </c>
      <c r="G24" s="197">
        <f>+H24*$C$24</f>
        <v>0</v>
      </c>
      <c r="H24" s="198">
        <v>0</v>
      </c>
      <c r="I24" s="199">
        <f>+J24*$D$24</f>
        <v>0</v>
      </c>
      <c r="J24" s="200">
        <f t="shared" si="1"/>
        <v>0</v>
      </c>
      <c r="K24" s="197">
        <f>+L24*$C$24</f>
        <v>0</v>
      </c>
      <c r="L24" s="198">
        <v>0</v>
      </c>
      <c r="M24" s="199">
        <f>+N24*$D$24</f>
        <v>0</v>
      </c>
      <c r="N24" s="200">
        <f t="shared" si="2"/>
        <v>0</v>
      </c>
      <c r="O24" s="197">
        <f>+P24*$C$24</f>
        <v>0</v>
      </c>
      <c r="P24" s="198">
        <v>0</v>
      </c>
      <c r="Q24" s="199">
        <f>+R24*$D$24</f>
        <v>0</v>
      </c>
      <c r="R24" s="200">
        <f t="shared" si="3"/>
        <v>0</v>
      </c>
      <c r="S24" s="197">
        <f>+T24*$C$24</f>
        <v>0</v>
      </c>
      <c r="T24" s="198">
        <v>0</v>
      </c>
      <c r="U24" s="199">
        <f>+V24*$D$24</f>
        <v>0</v>
      </c>
      <c r="V24" s="200">
        <f t="shared" si="4"/>
        <v>0</v>
      </c>
      <c r="W24" s="197">
        <f>+X24*$C$24</f>
        <v>0</v>
      </c>
      <c r="X24" s="198">
        <v>0</v>
      </c>
      <c r="Y24" s="199">
        <f>+Z24*$D$24</f>
        <v>0</v>
      </c>
      <c r="Z24" s="200">
        <f t="shared" si="5"/>
        <v>0</v>
      </c>
      <c r="AB24" s="308" t="e">
        <f>+#REF!+G24+K24+O24+S24+W24+#REF!+#REF!+#REF!+#REF!</f>
        <v>#REF!</v>
      </c>
      <c r="AC24" s="198" t="e">
        <f>+#REF!+H24+L24+P24+T24+X24+#REF!+#REF!+#REF!+#REF!</f>
        <v>#REF!</v>
      </c>
      <c r="AD24" s="308" t="e">
        <f>+#REF!+I24+M24+Q24+U24+Y24+#REF!+#REF!+#REF!+#REF!</f>
        <v>#REF!</v>
      </c>
      <c r="AE24" s="198" t="e">
        <f>+#REF!+J24+N24+R24+V24+Z24+#REF!+#REF!+#REF!+#REF!</f>
        <v>#REF!</v>
      </c>
      <c r="AF24" s="316" t="e">
        <f t="shared" si="7"/>
        <v>#REF!</v>
      </c>
      <c r="AG24" s="330" t="e">
        <f t="shared" si="8"/>
        <v>#REF!</v>
      </c>
      <c r="AH24" s="169"/>
    </row>
    <row r="25" spans="1:34" s="300" customFormat="1" ht="12.75" customHeight="1" x14ac:dyDescent="0.2">
      <c r="A25" s="367" t="s">
        <v>259</v>
      </c>
      <c r="B25" s="361" t="str">
        <f>VLOOKUP(A25,Orçamentária!$C$22:$L$1195,2,FALSE)</f>
        <v>ALVENARIA, VEDAÇÕES E DIVISÓRIAS</v>
      </c>
      <c r="C25" s="362">
        <f>Orçamentária!J200</f>
        <v>0</v>
      </c>
      <c r="D25" s="362">
        <f>Orçamentária!K200</f>
        <v>0</v>
      </c>
      <c r="E25" s="362">
        <f t="shared" si="0"/>
        <v>0</v>
      </c>
      <c r="F25" s="363" t="e">
        <f t="shared" si="6"/>
        <v>#DIV/0!</v>
      </c>
      <c r="G25" s="193">
        <f>+H25*$C$25</f>
        <v>0</v>
      </c>
      <c r="H25" s="194">
        <v>0</v>
      </c>
      <c r="I25" s="195">
        <f>+J25*$D$25</f>
        <v>0</v>
      </c>
      <c r="J25" s="196">
        <f t="shared" si="1"/>
        <v>0</v>
      </c>
      <c r="K25" s="193">
        <f>+L25*$C$25</f>
        <v>0</v>
      </c>
      <c r="L25" s="194">
        <v>0</v>
      </c>
      <c r="M25" s="195">
        <f>+N25*$D$25</f>
        <v>0</v>
      </c>
      <c r="N25" s="196">
        <f t="shared" si="2"/>
        <v>0</v>
      </c>
      <c r="O25" s="193">
        <f>+P25*$C$25</f>
        <v>0</v>
      </c>
      <c r="P25" s="194">
        <v>0</v>
      </c>
      <c r="Q25" s="195">
        <f>+R25*$D$25</f>
        <v>0</v>
      </c>
      <c r="R25" s="196">
        <f t="shared" si="3"/>
        <v>0</v>
      </c>
      <c r="S25" s="193">
        <f>+T25*$C$25</f>
        <v>0</v>
      </c>
      <c r="T25" s="194">
        <v>0</v>
      </c>
      <c r="U25" s="195">
        <f>+V25*$D$25</f>
        <v>0</v>
      </c>
      <c r="V25" s="196">
        <f t="shared" si="4"/>
        <v>0</v>
      </c>
      <c r="W25" s="193">
        <f>+X25*$C$25</f>
        <v>0</v>
      </c>
      <c r="X25" s="194">
        <v>0</v>
      </c>
      <c r="Y25" s="195">
        <f>+Z25*$D$25</f>
        <v>0</v>
      </c>
      <c r="Z25" s="196">
        <f t="shared" si="5"/>
        <v>0</v>
      </c>
      <c r="AB25" s="307" t="e">
        <f>+#REF!+G25+K25+O25+S25+W25+#REF!+#REF!+#REF!+#REF!</f>
        <v>#REF!</v>
      </c>
      <c r="AC25" s="194" t="e">
        <f>+#REF!+H25+L25+P25+T25+X25+#REF!+#REF!+#REF!+#REF!</f>
        <v>#REF!</v>
      </c>
      <c r="AD25" s="307" t="e">
        <f>+#REF!+I25+M25+Q25+U25+Y25+#REF!+#REF!+#REF!+#REF!</f>
        <v>#REF!</v>
      </c>
      <c r="AE25" s="194" t="e">
        <f>+#REF!+J25+N25+R25+V25+Z25+#REF!+#REF!+#REF!+#REF!</f>
        <v>#REF!</v>
      </c>
      <c r="AF25" s="315" t="e">
        <f t="shared" si="7"/>
        <v>#REF!</v>
      </c>
      <c r="AG25" s="329" t="e">
        <f t="shared" si="8"/>
        <v>#REF!</v>
      </c>
      <c r="AH25" s="169"/>
    </row>
    <row r="26" spans="1:34" s="300" customFormat="1" ht="12.75" customHeight="1" x14ac:dyDescent="0.2">
      <c r="A26" s="171" t="s">
        <v>269</v>
      </c>
      <c r="B26" s="364" t="str">
        <f>VLOOKUP(A26,Orçamentária!$C$22:$L$1195,2,FALSE)</f>
        <v>REVESTIMENTOS DE PAREDE</v>
      </c>
      <c r="C26" s="365">
        <f>Orçamentária!J216</f>
        <v>0</v>
      </c>
      <c r="D26" s="365">
        <f>Orçamentária!K216</f>
        <v>0</v>
      </c>
      <c r="E26" s="365">
        <f t="shared" si="0"/>
        <v>0</v>
      </c>
      <c r="F26" s="366" t="e">
        <f t="shared" si="6"/>
        <v>#DIV/0!</v>
      </c>
      <c r="G26" s="197">
        <f>+H26*$C$26</f>
        <v>0</v>
      </c>
      <c r="H26" s="198">
        <v>0</v>
      </c>
      <c r="I26" s="199">
        <f>+J26*$D$26</f>
        <v>0</v>
      </c>
      <c r="J26" s="200">
        <f t="shared" si="1"/>
        <v>0</v>
      </c>
      <c r="K26" s="197">
        <f>+L26*$C$26</f>
        <v>0</v>
      </c>
      <c r="L26" s="198">
        <v>0</v>
      </c>
      <c r="M26" s="199">
        <f>+N26*$D$26</f>
        <v>0</v>
      </c>
      <c r="N26" s="200">
        <f t="shared" si="2"/>
        <v>0</v>
      </c>
      <c r="O26" s="197">
        <f>+P26*$C$26</f>
        <v>0</v>
      </c>
      <c r="P26" s="198">
        <v>0</v>
      </c>
      <c r="Q26" s="199">
        <f>+R26*$D$26</f>
        <v>0</v>
      </c>
      <c r="R26" s="200">
        <f t="shared" si="3"/>
        <v>0</v>
      </c>
      <c r="S26" s="197">
        <f>+T26*$C$26</f>
        <v>0</v>
      </c>
      <c r="T26" s="198">
        <v>0</v>
      </c>
      <c r="U26" s="199">
        <f>+V26*$D$26</f>
        <v>0</v>
      </c>
      <c r="V26" s="200">
        <f t="shared" si="4"/>
        <v>0</v>
      </c>
      <c r="W26" s="197">
        <f>+X26*$C$26</f>
        <v>0</v>
      </c>
      <c r="X26" s="198">
        <v>0</v>
      </c>
      <c r="Y26" s="199">
        <f>+Z26*$D$26</f>
        <v>0</v>
      </c>
      <c r="Z26" s="200">
        <f t="shared" si="5"/>
        <v>0</v>
      </c>
      <c r="AB26" s="308" t="e">
        <f>+#REF!+G26+K26+O26+S26+W26+#REF!+#REF!+#REF!+#REF!</f>
        <v>#REF!</v>
      </c>
      <c r="AC26" s="198" t="e">
        <f>+#REF!+H26+L26+P26+T26+X26+#REF!+#REF!+#REF!+#REF!</f>
        <v>#REF!</v>
      </c>
      <c r="AD26" s="308" t="e">
        <f>+#REF!+I26+M26+Q26+U26+Y26+#REF!+#REF!+#REF!+#REF!</f>
        <v>#REF!</v>
      </c>
      <c r="AE26" s="198" t="e">
        <f>+#REF!+J26+N26+R26+V26+Z26+#REF!+#REF!+#REF!+#REF!</f>
        <v>#REF!</v>
      </c>
      <c r="AF26" s="316" t="e">
        <f t="shared" si="7"/>
        <v>#REF!</v>
      </c>
      <c r="AG26" s="330" t="e">
        <f t="shared" si="8"/>
        <v>#REF!</v>
      </c>
      <c r="AH26" s="169"/>
    </row>
    <row r="27" spans="1:34" s="300" customFormat="1" ht="12.75" customHeight="1" x14ac:dyDescent="0.2">
      <c r="A27" s="367" t="s">
        <v>283</v>
      </c>
      <c r="B27" s="361" t="str">
        <f>VLOOKUP(A27,Orçamentária!$C$22:$L$1195,2,FALSE)</f>
        <v>PISOS</v>
      </c>
      <c r="C27" s="362">
        <f>Orçamentária!J233</f>
        <v>0</v>
      </c>
      <c r="D27" s="362">
        <f>Orçamentária!K233</f>
        <v>0</v>
      </c>
      <c r="E27" s="362">
        <f t="shared" si="0"/>
        <v>0</v>
      </c>
      <c r="F27" s="363" t="e">
        <f t="shared" si="6"/>
        <v>#DIV/0!</v>
      </c>
      <c r="G27" s="193">
        <f>+H27*$C$27</f>
        <v>0</v>
      </c>
      <c r="H27" s="194">
        <v>0</v>
      </c>
      <c r="I27" s="195">
        <f>+J27*$D$27</f>
        <v>0</v>
      </c>
      <c r="J27" s="196">
        <f t="shared" si="1"/>
        <v>0</v>
      </c>
      <c r="K27" s="193">
        <f>+L27*$C$27</f>
        <v>0</v>
      </c>
      <c r="L27" s="194">
        <v>0</v>
      </c>
      <c r="M27" s="195">
        <f>+N27*$D$27</f>
        <v>0</v>
      </c>
      <c r="N27" s="196">
        <f t="shared" si="2"/>
        <v>0</v>
      </c>
      <c r="O27" s="193">
        <f>+P27*$C$27</f>
        <v>0</v>
      </c>
      <c r="P27" s="194">
        <v>0</v>
      </c>
      <c r="Q27" s="195">
        <f>+R27*$D$27</f>
        <v>0</v>
      </c>
      <c r="R27" s="196">
        <f t="shared" si="3"/>
        <v>0</v>
      </c>
      <c r="S27" s="193">
        <f>+T27*$C$27</f>
        <v>0</v>
      </c>
      <c r="T27" s="194">
        <v>0</v>
      </c>
      <c r="U27" s="195">
        <f>+V27*$D$27</f>
        <v>0</v>
      </c>
      <c r="V27" s="196">
        <f t="shared" si="4"/>
        <v>0</v>
      </c>
      <c r="W27" s="193">
        <f>+X27*$C$27</f>
        <v>0</v>
      </c>
      <c r="X27" s="194">
        <v>0</v>
      </c>
      <c r="Y27" s="195">
        <f>+Z27*$D$27</f>
        <v>0</v>
      </c>
      <c r="Z27" s="196">
        <f t="shared" si="5"/>
        <v>0</v>
      </c>
      <c r="AB27" s="307" t="e">
        <f>+#REF!+G27+K27+O27+S27+W27+#REF!+#REF!+#REF!+#REF!</f>
        <v>#REF!</v>
      </c>
      <c r="AC27" s="194" t="e">
        <f>+#REF!+H27+L27+P27+T27+X27+#REF!+#REF!+#REF!+#REF!</f>
        <v>#REF!</v>
      </c>
      <c r="AD27" s="307" t="e">
        <f>+#REF!+I27+M27+Q27+U27+Y27+#REF!+#REF!+#REF!+#REF!</f>
        <v>#REF!</v>
      </c>
      <c r="AE27" s="194" t="e">
        <f>+#REF!+J27+N27+R27+V27+Z27+#REF!+#REF!+#REF!+#REF!</f>
        <v>#REF!</v>
      </c>
      <c r="AF27" s="315" t="e">
        <f t="shared" si="7"/>
        <v>#REF!</v>
      </c>
      <c r="AG27" s="329" t="e">
        <f t="shared" si="8"/>
        <v>#REF!</v>
      </c>
      <c r="AH27" s="169"/>
    </row>
    <row r="28" spans="1:34" s="300" customFormat="1" ht="12.75" customHeight="1" x14ac:dyDescent="0.2">
      <c r="A28" s="171" t="s">
        <v>298</v>
      </c>
      <c r="B28" s="364" t="str">
        <f>VLOOKUP(A28,Orçamentária!$C$22:$L$1195,2,FALSE)</f>
        <v>PASSARELA</v>
      </c>
      <c r="C28" s="365">
        <f>Orçamentária!J295</f>
        <v>0</v>
      </c>
      <c r="D28" s="365">
        <f>Orçamentária!K295</f>
        <v>0</v>
      </c>
      <c r="E28" s="365">
        <f t="shared" si="0"/>
        <v>0</v>
      </c>
      <c r="F28" s="366" t="e">
        <f t="shared" si="6"/>
        <v>#DIV/0!</v>
      </c>
      <c r="G28" s="197">
        <f>+H28*$C$28</f>
        <v>0</v>
      </c>
      <c r="H28" s="198">
        <v>0</v>
      </c>
      <c r="I28" s="199">
        <f>+J28*$D$28</f>
        <v>0</v>
      </c>
      <c r="J28" s="200">
        <f t="shared" si="1"/>
        <v>0</v>
      </c>
      <c r="K28" s="197">
        <f>+L28*$C$28</f>
        <v>0</v>
      </c>
      <c r="L28" s="198">
        <v>0</v>
      </c>
      <c r="M28" s="199">
        <f>+N28*$D$28</f>
        <v>0</v>
      </c>
      <c r="N28" s="200">
        <f t="shared" si="2"/>
        <v>0</v>
      </c>
      <c r="O28" s="197">
        <f>+P28*$C$28</f>
        <v>0</v>
      </c>
      <c r="P28" s="198">
        <v>0</v>
      </c>
      <c r="Q28" s="199">
        <f>+R28*$D$28</f>
        <v>0</v>
      </c>
      <c r="R28" s="200">
        <f t="shared" si="3"/>
        <v>0</v>
      </c>
      <c r="S28" s="197">
        <f>+T28*$C$28</f>
        <v>0</v>
      </c>
      <c r="T28" s="198">
        <v>0</v>
      </c>
      <c r="U28" s="199">
        <f>+V28*$D$28</f>
        <v>0</v>
      </c>
      <c r="V28" s="200">
        <f t="shared" si="4"/>
        <v>0</v>
      </c>
      <c r="W28" s="197">
        <f>+X28*$C$28</f>
        <v>0</v>
      </c>
      <c r="X28" s="198">
        <v>0</v>
      </c>
      <c r="Y28" s="199">
        <f>+Z28*$D$28</f>
        <v>0</v>
      </c>
      <c r="Z28" s="200">
        <f t="shared" si="5"/>
        <v>0</v>
      </c>
      <c r="AB28" s="308" t="e">
        <f>+#REF!+G28+K28+O28+S28+W28+#REF!+#REF!+#REF!+#REF!</f>
        <v>#REF!</v>
      </c>
      <c r="AC28" s="198" t="e">
        <f>+#REF!+H28+L28+P28+T28+X28+#REF!+#REF!+#REF!+#REF!</f>
        <v>#REF!</v>
      </c>
      <c r="AD28" s="308" t="e">
        <f>+#REF!+I28+M28+Q28+U28+Y28+#REF!+#REF!+#REF!+#REF!</f>
        <v>#REF!</v>
      </c>
      <c r="AE28" s="198" t="e">
        <f>+#REF!+J28+N28+R28+V28+Z28+#REF!+#REF!+#REF!+#REF!</f>
        <v>#REF!</v>
      </c>
      <c r="AF28" s="316" t="e">
        <f t="shared" si="7"/>
        <v>#REF!</v>
      </c>
      <c r="AG28" s="330" t="e">
        <f t="shared" si="8"/>
        <v>#REF!</v>
      </c>
      <c r="AH28" s="169"/>
    </row>
    <row r="29" spans="1:34" s="300" customFormat="1" ht="12.75" customHeight="1" x14ac:dyDescent="0.2">
      <c r="A29" s="367" t="s">
        <v>358</v>
      </c>
      <c r="B29" s="361" t="str">
        <f>VLOOKUP(A29,Orçamentária!$C$22:$L$1195,2,FALSE)</f>
        <v>REVESTIMENTO DE TETO</v>
      </c>
      <c r="C29" s="362">
        <f>Orçamentária!J304</f>
        <v>0</v>
      </c>
      <c r="D29" s="362">
        <f>Orçamentária!K304</f>
        <v>0</v>
      </c>
      <c r="E29" s="362">
        <f t="shared" si="0"/>
        <v>0</v>
      </c>
      <c r="F29" s="363" t="e">
        <f t="shared" si="6"/>
        <v>#DIV/0!</v>
      </c>
      <c r="G29" s="193">
        <f>+H29*$C$29</f>
        <v>0</v>
      </c>
      <c r="H29" s="194">
        <v>0</v>
      </c>
      <c r="I29" s="195">
        <f>+J29*$D$29</f>
        <v>0</v>
      </c>
      <c r="J29" s="196">
        <f t="shared" si="1"/>
        <v>0</v>
      </c>
      <c r="K29" s="193">
        <f>+L29*$C$29</f>
        <v>0</v>
      </c>
      <c r="L29" s="194">
        <v>0</v>
      </c>
      <c r="M29" s="195">
        <f>+N29*$D$29</f>
        <v>0</v>
      </c>
      <c r="N29" s="196">
        <f t="shared" si="2"/>
        <v>0</v>
      </c>
      <c r="O29" s="193">
        <f>+P29*$C$29</f>
        <v>0</v>
      </c>
      <c r="P29" s="194">
        <v>0</v>
      </c>
      <c r="Q29" s="195">
        <f>+R29*$D$29</f>
        <v>0</v>
      </c>
      <c r="R29" s="196">
        <f t="shared" si="3"/>
        <v>0</v>
      </c>
      <c r="S29" s="193">
        <f>+T29*$C$29</f>
        <v>0</v>
      </c>
      <c r="T29" s="194">
        <v>0</v>
      </c>
      <c r="U29" s="195">
        <f>+V29*$D$29</f>
        <v>0</v>
      </c>
      <c r="V29" s="196">
        <f t="shared" si="4"/>
        <v>0</v>
      </c>
      <c r="W29" s="193">
        <f>+X29*$C$29</f>
        <v>0</v>
      </c>
      <c r="X29" s="194">
        <v>0</v>
      </c>
      <c r="Y29" s="195">
        <f>+Z29*$D$29</f>
        <v>0</v>
      </c>
      <c r="Z29" s="196">
        <f t="shared" si="5"/>
        <v>0</v>
      </c>
      <c r="AB29" s="307" t="e">
        <f>+#REF!+G29+K29+O29+S29+W29+#REF!+#REF!+#REF!+#REF!</f>
        <v>#REF!</v>
      </c>
      <c r="AC29" s="194" t="e">
        <f>+#REF!+H29+L29+P29+T29+X29+#REF!+#REF!+#REF!+#REF!</f>
        <v>#REF!</v>
      </c>
      <c r="AD29" s="307" t="e">
        <f>+#REF!+I29+M29+Q29+U29+Y29+#REF!+#REF!+#REF!+#REF!</f>
        <v>#REF!</v>
      </c>
      <c r="AE29" s="194" t="e">
        <f>+#REF!+J29+N29+R29+V29+Z29+#REF!+#REF!+#REF!+#REF!</f>
        <v>#REF!</v>
      </c>
      <c r="AF29" s="315" t="e">
        <f t="shared" si="7"/>
        <v>#REF!</v>
      </c>
      <c r="AG29" s="329" t="e">
        <f t="shared" si="8"/>
        <v>#REF!</v>
      </c>
      <c r="AH29" s="169"/>
    </row>
    <row r="30" spans="1:34" s="300" customFormat="1" ht="12.75" customHeight="1" x14ac:dyDescent="0.2">
      <c r="A30" s="171" t="s">
        <v>365</v>
      </c>
      <c r="B30" s="364" t="str">
        <f>VLOOKUP(A30,Orçamentária!$C$22:$L$1195,2,FALSE)</f>
        <v>ACESSIBILIDADE</v>
      </c>
      <c r="C30" s="365">
        <f>Orçamentária!J313</f>
        <v>0</v>
      </c>
      <c r="D30" s="365">
        <f>Orçamentária!K313</f>
        <v>0</v>
      </c>
      <c r="E30" s="365">
        <f t="shared" si="0"/>
        <v>0</v>
      </c>
      <c r="F30" s="366" t="e">
        <f t="shared" si="6"/>
        <v>#DIV/0!</v>
      </c>
      <c r="G30" s="197">
        <f>+H30*$C$30</f>
        <v>0</v>
      </c>
      <c r="H30" s="198">
        <v>0</v>
      </c>
      <c r="I30" s="199">
        <f>+J30*$D$30</f>
        <v>0</v>
      </c>
      <c r="J30" s="200">
        <f t="shared" si="1"/>
        <v>0</v>
      </c>
      <c r="K30" s="197">
        <f>+L30*$C$30</f>
        <v>0</v>
      </c>
      <c r="L30" s="198">
        <v>0</v>
      </c>
      <c r="M30" s="199">
        <f>+N30*$D$30</f>
        <v>0</v>
      </c>
      <c r="N30" s="200">
        <f t="shared" si="2"/>
        <v>0</v>
      </c>
      <c r="O30" s="197">
        <f>+P30*$C$30</f>
        <v>0</v>
      </c>
      <c r="P30" s="198">
        <v>0</v>
      </c>
      <c r="Q30" s="199">
        <f>+R30*$D$30</f>
        <v>0</v>
      </c>
      <c r="R30" s="200">
        <f t="shared" si="3"/>
        <v>0</v>
      </c>
      <c r="S30" s="197">
        <f>+T30*$C$30</f>
        <v>0</v>
      </c>
      <c r="T30" s="198">
        <v>0</v>
      </c>
      <c r="U30" s="199">
        <f>+V30*$D$30</f>
        <v>0</v>
      </c>
      <c r="V30" s="200">
        <f t="shared" si="4"/>
        <v>0</v>
      </c>
      <c r="W30" s="197">
        <f>+X30*$C$30</f>
        <v>0</v>
      </c>
      <c r="X30" s="198">
        <v>0</v>
      </c>
      <c r="Y30" s="199">
        <f>+Z30*$D$30</f>
        <v>0</v>
      </c>
      <c r="Z30" s="200">
        <f t="shared" si="5"/>
        <v>0</v>
      </c>
      <c r="AB30" s="308" t="e">
        <f>+#REF!+G30+K30+O30+S30+W30+#REF!+#REF!+#REF!+#REF!</f>
        <v>#REF!</v>
      </c>
      <c r="AC30" s="198" t="e">
        <f>+#REF!+H30+L30+P30+T30+X30+#REF!+#REF!+#REF!+#REF!</f>
        <v>#REF!</v>
      </c>
      <c r="AD30" s="308" t="e">
        <f>+#REF!+I30+M30+Q30+U30+Y30+#REF!+#REF!+#REF!+#REF!</f>
        <v>#REF!</v>
      </c>
      <c r="AE30" s="198" t="e">
        <f>+#REF!+J30+N30+R30+V30+Z30+#REF!+#REF!+#REF!+#REF!</f>
        <v>#REF!</v>
      </c>
      <c r="AF30" s="316" t="e">
        <f t="shared" si="7"/>
        <v>#REF!</v>
      </c>
      <c r="AG30" s="330" t="e">
        <f t="shared" si="8"/>
        <v>#REF!</v>
      </c>
      <c r="AH30" s="169"/>
    </row>
    <row r="31" spans="1:34" s="300" customFormat="1" ht="12.75" customHeight="1" x14ac:dyDescent="0.2">
      <c r="A31" s="367" t="s">
        <v>372</v>
      </c>
      <c r="B31" s="361" t="str">
        <f>VLOOKUP(A31,Orçamentária!$C$22:$L$1195,2,FALSE)</f>
        <v>COBERTURA</v>
      </c>
      <c r="C31" s="362">
        <f>Orçamentária!J325</f>
        <v>0</v>
      </c>
      <c r="D31" s="362">
        <f>Orçamentária!K325</f>
        <v>0</v>
      </c>
      <c r="E31" s="362">
        <f t="shared" si="0"/>
        <v>0</v>
      </c>
      <c r="F31" s="363" t="e">
        <f t="shared" si="6"/>
        <v>#DIV/0!</v>
      </c>
      <c r="G31" s="193">
        <f>+H31*$C$31</f>
        <v>0</v>
      </c>
      <c r="H31" s="194">
        <v>0</v>
      </c>
      <c r="I31" s="195">
        <f>+J31*$D$31</f>
        <v>0</v>
      </c>
      <c r="J31" s="196">
        <f t="shared" si="1"/>
        <v>0</v>
      </c>
      <c r="K31" s="193">
        <f>+L31*$C$31</f>
        <v>0</v>
      </c>
      <c r="L31" s="194">
        <v>0</v>
      </c>
      <c r="M31" s="195">
        <f>+N31*$D$31</f>
        <v>0</v>
      </c>
      <c r="N31" s="196">
        <f t="shared" si="2"/>
        <v>0</v>
      </c>
      <c r="O31" s="193">
        <f>+P31*$C$31</f>
        <v>0</v>
      </c>
      <c r="P31" s="194">
        <v>0</v>
      </c>
      <c r="Q31" s="195">
        <f>+R31*$D$31</f>
        <v>0</v>
      </c>
      <c r="R31" s="196">
        <f t="shared" si="3"/>
        <v>0</v>
      </c>
      <c r="S31" s="193">
        <f>+T31*$C$31</f>
        <v>0</v>
      </c>
      <c r="T31" s="194">
        <v>0</v>
      </c>
      <c r="U31" s="195">
        <f>+V31*$D$31</f>
        <v>0</v>
      </c>
      <c r="V31" s="196">
        <f t="shared" si="4"/>
        <v>0</v>
      </c>
      <c r="W31" s="193">
        <f>+X31*$C$31</f>
        <v>0</v>
      </c>
      <c r="X31" s="194">
        <v>0</v>
      </c>
      <c r="Y31" s="195">
        <f>+Z31*$D$31</f>
        <v>0</v>
      </c>
      <c r="Z31" s="196">
        <f t="shared" si="5"/>
        <v>0</v>
      </c>
      <c r="AB31" s="307" t="e">
        <f>+#REF!+G31+K31+O31+S31+W31+#REF!+#REF!+#REF!+#REF!</f>
        <v>#REF!</v>
      </c>
      <c r="AC31" s="194" t="e">
        <f>+#REF!+H31+L31+P31+T31+X31+#REF!+#REF!+#REF!+#REF!</f>
        <v>#REF!</v>
      </c>
      <c r="AD31" s="307" t="e">
        <f>+#REF!+I31+M31+Q31+U31+Y31+#REF!+#REF!+#REF!+#REF!</f>
        <v>#REF!</v>
      </c>
      <c r="AE31" s="194" t="e">
        <f>+#REF!+J31+N31+R31+V31+Z31+#REF!+#REF!+#REF!+#REF!</f>
        <v>#REF!</v>
      </c>
      <c r="AF31" s="315" t="e">
        <f t="shared" si="7"/>
        <v>#REF!</v>
      </c>
      <c r="AG31" s="329" t="e">
        <f t="shared" si="8"/>
        <v>#REF!</v>
      </c>
      <c r="AH31" s="169"/>
    </row>
    <row r="32" spans="1:34" s="300" customFormat="1" ht="12.75" customHeight="1" x14ac:dyDescent="0.2">
      <c r="A32" s="171" t="s">
        <v>382</v>
      </c>
      <c r="B32" s="364" t="str">
        <f>VLOOKUP(A32,Orçamentária!$C$22:$L$1195,2,FALSE)</f>
        <v>FOTOVOLTAICO</v>
      </c>
      <c r="C32" s="365">
        <f>Orçamentária!J330</f>
        <v>0</v>
      </c>
      <c r="D32" s="365">
        <f>Orçamentária!K330</f>
        <v>0</v>
      </c>
      <c r="E32" s="365">
        <f t="shared" si="0"/>
        <v>0</v>
      </c>
      <c r="F32" s="366" t="e">
        <f t="shared" si="6"/>
        <v>#DIV/0!</v>
      </c>
      <c r="G32" s="197">
        <f>+H32*$C$32</f>
        <v>0</v>
      </c>
      <c r="H32" s="198">
        <v>0</v>
      </c>
      <c r="I32" s="199">
        <f>+J32*$D$32</f>
        <v>0</v>
      </c>
      <c r="J32" s="200">
        <f t="shared" si="1"/>
        <v>0</v>
      </c>
      <c r="K32" s="197">
        <f>+L32*$C$32</f>
        <v>0</v>
      </c>
      <c r="L32" s="198">
        <v>0</v>
      </c>
      <c r="M32" s="199">
        <f>+N32*$D$32</f>
        <v>0</v>
      </c>
      <c r="N32" s="200">
        <f t="shared" si="2"/>
        <v>0</v>
      </c>
      <c r="O32" s="197">
        <f>+P32*$C$32</f>
        <v>0</v>
      </c>
      <c r="P32" s="198">
        <v>0</v>
      </c>
      <c r="Q32" s="199">
        <f>+R32*$D$32</f>
        <v>0</v>
      </c>
      <c r="R32" s="200">
        <f t="shared" si="3"/>
        <v>0</v>
      </c>
      <c r="S32" s="197">
        <f>+T32*$C$32</f>
        <v>0</v>
      </c>
      <c r="T32" s="198">
        <v>0</v>
      </c>
      <c r="U32" s="199">
        <f>+V32*$D$32</f>
        <v>0</v>
      </c>
      <c r="V32" s="200">
        <f t="shared" si="4"/>
        <v>0</v>
      </c>
      <c r="W32" s="197">
        <f>+X32*$C$32</f>
        <v>0</v>
      </c>
      <c r="X32" s="198">
        <v>0</v>
      </c>
      <c r="Y32" s="199">
        <f>+Z32*$D$32</f>
        <v>0</v>
      </c>
      <c r="Z32" s="200">
        <f t="shared" si="5"/>
        <v>0</v>
      </c>
      <c r="AB32" s="308" t="e">
        <f>+#REF!+G32+K32+O32+S32+W32+#REF!+#REF!+#REF!+#REF!</f>
        <v>#REF!</v>
      </c>
      <c r="AC32" s="198" t="e">
        <f>+#REF!+H32+L32+P32+T32+X32+#REF!+#REF!+#REF!+#REF!</f>
        <v>#REF!</v>
      </c>
      <c r="AD32" s="308" t="e">
        <f>+#REF!+I32+M32+Q32+U32+Y32+#REF!+#REF!+#REF!+#REF!</f>
        <v>#REF!</v>
      </c>
      <c r="AE32" s="198" t="e">
        <f>+#REF!+J32+N32+R32+V32+Z32+#REF!+#REF!+#REF!+#REF!</f>
        <v>#REF!</v>
      </c>
      <c r="AF32" s="316" t="e">
        <f t="shared" si="7"/>
        <v>#REF!</v>
      </c>
      <c r="AG32" s="330" t="e">
        <f t="shared" si="8"/>
        <v>#REF!</v>
      </c>
      <c r="AH32" s="169"/>
    </row>
    <row r="33" spans="1:34" s="300" customFormat="1" ht="12.75" customHeight="1" x14ac:dyDescent="0.2">
      <c r="A33" s="367" t="s">
        <v>385</v>
      </c>
      <c r="B33" s="361" t="str">
        <f>VLOOKUP(A33,Orçamentária!$C$22:$L$1195,2,FALSE)</f>
        <v>ESQUADRIAS</v>
      </c>
      <c r="C33" s="362">
        <f>Orçamentária!J357</f>
        <v>0</v>
      </c>
      <c r="D33" s="362">
        <f>Orçamentária!K357</f>
        <v>0</v>
      </c>
      <c r="E33" s="362">
        <f t="shared" si="0"/>
        <v>0</v>
      </c>
      <c r="F33" s="363" t="e">
        <f t="shared" si="6"/>
        <v>#DIV/0!</v>
      </c>
      <c r="G33" s="193">
        <f>+H33*$C$33</f>
        <v>0</v>
      </c>
      <c r="H33" s="194">
        <v>0</v>
      </c>
      <c r="I33" s="195">
        <f>+J33*$D$33</f>
        <v>0</v>
      </c>
      <c r="J33" s="196">
        <f t="shared" si="1"/>
        <v>0</v>
      </c>
      <c r="K33" s="193">
        <f>+L33*$C$33</f>
        <v>0</v>
      </c>
      <c r="L33" s="194">
        <v>0</v>
      </c>
      <c r="M33" s="195">
        <f>+N33*$D$33</f>
        <v>0</v>
      </c>
      <c r="N33" s="196">
        <f t="shared" si="2"/>
        <v>0</v>
      </c>
      <c r="O33" s="193">
        <f>+P33*$C$33</f>
        <v>0</v>
      </c>
      <c r="P33" s="194">
        <v>0</v>
      </c>
      <c r="Q33" s="195">
        <f>+R33*$D$33</f>
        <v>0</v>
      </c>
      <c r="R33" s="196">
        <f t="shared" si="3"/>
        <v>0</v>
      </c>
      <c r="S33" s="193">
        <f>+T33*$C$33</f>
        <v>0</v>
      </c>
      <c r="T33" s="194">
        <v>0</v>
      </c>
      <c r="U33" s="195">
        <f>+V33*$D$33</f>
        <v>0</v>
      </c>
      <c r="V33" s="196">
        <f t="shared" si="4"/>
        <v>0</v>
      </c>
      <c r="W33" s="193">
        <f>+X33*$C$33</f>
        <v>0</v>
      </c>
      <c r="X33" s="194">
        <v>0</v>
      </c>
      <c r="Y33" s="195">
        <f>+Z33*$D$33</f>
        <v>0</v>
      </c>
      <c r="Z33" s="196">
        <f t="shared" si="5"/>
        <v>0</v>
      </c>
      <c r="AB33" s="307" t="e">
        <f>+#REF!+G33+K33+O33+S33+W33+#REF!+#REF!+#REF!+#REF!</f>
        <v>#REF!</v>
      </c>
      <c r="AC33" s="194" t="e">
        <f>+#REF!+H33+L33+P33+T33+X33+#REF!+#REF!+#REF!+#REF!</f>
        <v>#REF!</v>
      </c>
      <c r="AD33" s="307" t="e">
        <f>+#REF!+I33+M33+Q33+U33+Y33+#REF!+#REF!+#REF!+#REF!</f>
        <v>#REF!</v>
      </c>
      <c r="AE33" s="194" t="e">
        <f>+#REF!+J33+N33+R33+V33+Z33+#REF!+#REF!+#REF!+#REF!</f>
        <v>#REF!</v>
      </c>
      <c r="AF33" s="315" t="e">
        <f t="shared" si="7"/>
        <v>#REF!</v>
      </c>
      <c r="AG33" s="329" t="e">
        <f t="shared" si="8"/>
        <v>#REF!</v>
      </c>
      <c r="AH33" s="169"/>
    </row>
    <row r="34" spans="1:34" s="300" customFormat="1" ht="12.75" customHeight="1" x14ac:dyDescent="0.2">
      <c r="A34" s="171" t="s">
        <v>408</v>
      </c>
      <c r="B34" s="364" t="str">
        <f>VLOOKUP(A34,Orçamentária!$C$22:$L$1195,2,FALSE)</f>
        <v>INSTALAÇÕES DE CLIMATIZAÇÃO</v>
      </c>
      <c r="C34" s="365">
        <f>Orçamentária!J438</f>
        <v>0</v>
      </c>
      <c r="D34" s="365">
        <f>Orçamentária!K438</f>
        <v>0</v>
      </c>
      <c r="E34" s="365">
        <f t="shared" si="0"/>
        <v>0</v>
      </c>
      <c r="F34" s="366" t="e">
        <f t="shared" si="6"/>
        <v>#DIV/0!</v>
      </c>
      <c r="G34" s="197">
        <f>+H34*$C$34</f>
        <v>0</v>
      </c>
      <c r="H34" s="198">
        <v>0</v>
      </c>
      <c r="I34" s="199">
        <f>+J34*$D$34</f>
        <v>0</v>
      </c>
      <c r="J34" s="200">
        <f t="shared" si="1"/>
        <v>0</v>
      </c>
      <c r="K34" s="197">
        <f>+L34*$C$34</f>
        <v>0</v>
      </c>
      <c r="L34" s="198">
        <v>0</v>
      </c>
      <c r="M34" s="199">
        <f>+N34*$D$34</f>
        <v>0</v>
      </c>
      <c r="N34" s="200">
        <f t="shared" si="2"/>
        <v>0</v>
      </c>
      <c r="O34" s="197">
        <f>+P34*$C$34</f>
        <v>0</v>
      </c>
      <c r="P34" s="198">
        <v>0</v>
      </c>
      <c r="Q34" s="199">
        <f>+R34*$D$34</f>
        <v>0</v>
      </c>
      <c r="R34" s="200">
        <f t="shared" si="3"/>
        <v>0</v>
      </c>
      <c r="S34" s="197">
        <f>+T34*$C$34</f>
        <v>0</v>
      </c>
      <c r="T34" s="198">
        <v>0</v>
      </c>
      <c r="U34" s="199">
        <f>+V34*$D$34</f>
        <v>0</v>
      </c>
      <c r="V34" s="200">
        <f t="shared" si="4"/>
        <v>0</v>
      </c>
      <c r="W34" s="197">
        <f>+X34*$C$34</f>
        <v>0</v>
      </c>
      <c r="X34" s="198">
        <v>0</v>
      </c>
      <c r="Y34" s="199">
        <f>+Z34*$D$34</f>
        <v>0</v>
      </c>
      <c r="Z34" s="200">
        <f t="shared" si="5"/>
        <v>0</v>
      </c>
      <c r="AB34" s="308" t="e">
        <f>+#REF!+G34+K34+O34+S34+W34+#REF!+#REF!+#REF!+#REF!</f>
        <v>#REF!</v>
      </c>
      <c r="AC34" s="198" t="e">
        <f>+#REF!+H34+L34+P34+T34+X34+#REF!+#REF!+#REF!+#REF!</f>
        <v>#REF!</v>
      </c>
      <c r="AD34" s="308" t="e">
        <f>+#REF!+I34+M34+Q34+U34+Y34+#REF!+#REF!+#REF!+#REF!</f>
        <v>#REF!</v>
      </c>
      <c r="AE34" s="198" t="e">
        <f>+#REF!+J34+N34+R34+V34+Z34+#REF!+#REF!+#REF!+#REF!</f>
        <v>#REF!</v>
      </c>
      <c r="AF34" s="316" t="e">
        <f t="shared" si="7"/>
        <v>#REF!</v>
      </c>
      <c r="AG34" s="330" t="e">
        <f t="shared" si="8"/>
        <v>#REF!</v>
      </c>
      <c r="AH34" s="169"/>
    </row>
    <row r="35" spans="1:34" s="300" customFormat="1" ht="12.75" customHeight="1" x14ac:dyDescent="0.2">
      <c r="A35" s="367" t="s">
        <v>487</v>
      </c>
      <c r="B35" s="361" t="str">
        <f>VLOOKUP(A35,Orçamentária!$C$22:$L$1195,2,FALSE)</f>
        <v>PINTURAS</v>
      </c>
      <c r="C35" s="362">
        <f>Orçamentária!J468</f>
        <v>0</v>
      </c>
      <c r="D35" s="362">
        <f>Orçamentária!K468</f>
        <v>0</v>
      </c>
      <c r="E35" s="362">
        <f t="shared" si="0"/>
        <v>0</v>
      </c>
      <c r="F35" s="363" t="e">
        <f t="shared" si="6"/>
        <v>#DIV/0!</v>
      </c>
      <c r="G35" s="193">
        <f>+H35*$C$35</f>
        <v>0</v>
      </c>
      <c r="H35" s="194">
        <v>0</v>
      </c>
      <c r="I35" s="195">
        <f>+J35*$D$35</f>
        <v>0</v>
      </c>
      <c r="J35" s="196">
        <f t="shared" si="1"/>
        <v>0</v>
      </c>
      <c r="K35" s="193">
        <f>+L35*$C$35</f>
        <v>0</v>
      </c>
      <c r="L35" s="194">
        <v>0</v>
      </c>
      <c r="M35" s="195">
        <f>+N35*$D$35</f>
        <v>0</v>
      </c>
      <c r="N35" s="196">
        <f t="shared" si="2"/>
        <v>0</v>
      </c>
      <c r="O35" s="193">
        <f>+P35*$C$35</f>
        <v>0</v>
      </c>
      <c r="P35" s="194">
        <v>0</v>
      </c>
      <c r="Q35" s="195">
        <f>+R35*$D$35</f>
        <v>0</v>
      </c>
      <c r="R35" s="196">
        <f t="shared" si="3"/>
        <v>0</v>
      </c>
      <c r="S35" s="193">
        <f>+T35*$C$35</f>
        <v>0</v>
      </c>
      <c r="T35" s="194">
        <v>0</v>
      </c>
      <c r="U35" s="195">
        <f>+V35*$D$35</f>
        <v>0</v>
      </c>
      <c r="V35" s="196">
        <f t="shared" si="4"/>
        <v>0</v>
      </c>
      <c r="W35" s="193">
        <f>+X35*$C$35</f>
        <v>0</v>
      </c>
      <c r="X35" s="194">
        <v>0</v>
      </c>
      <c r="Y35" s="195">
        <f>+Z35*$D$35</f>
        <v>0</v>
      </c>
      <c r="Z35" s="196">
        <f t="shared" si="5"/>
        <v>0</v>
      </c>
      <c r="AB35" s="307" t="e">
        <f>+#REF!+G35+K35+O35+S35+W35+#REF!+#REF!+#REF!+#REF!</f>
        <v>#REF!</v>
      </c>
      <c r="AC35" s="194" t="e">
        <f>+#REF!+H35+L35+P35+T35+X35+#REF!+#REF!+#REF!+#REF!</f>
        <v>#REF!</v>
      </c>
      <c r="AD35" s="307" t="e">
        <f>+#REF!+I35+M35+Q35+U35+Y35+#REF!+#REF!+#REF!+#REF!</f>
        <v>#REF!</v>
      </c>
      <c r="AE35" s="194" t="e">
        <f>+#REF!+J35+N35+R35+V35+Z35+#REF!+#REF!+#REF!+#REF!</f>
        <v>#REF!</v>
      </c>
      <c r="AF35" s="315" t="e">
        <f t="shared" si="7"/>
        <v>#REF!</v>
      </c>
      <c r="AG35" s="329" t="e">
        <f t="shared" si="8"/>
        <v>#REF!</v>
      </c>
      <c r="AH35" s="169"/>
    </row>
    <row r="36" spans="1:34" s="300" customFormat="1" ht="12.75" customHeight="1" x14ac:dyDescent="0.2">
      <c r="A36" s="171" t="s">
        <v>515</v>
      </c>
      <c r="B36" s="364" t="str">
        <f>VLOOKUP(A36,Orçamentária!$C$22:$L$1195,2,FALSE)</f>
        <v>INSTALAÇÕES PREVENTIVAS CONTRA INCÊNDIO</v>
      </c>
      <c r="C36" s="365">
        <f>Orçamentária!J526</f>
        <v>0</v>
      </c>
      <c r="D36" s="365">
        <f>Orçamentária!K526</f>
        <v>0</v>
      </c>
      <c r="E36" s="365">
        <f t="shared" si="0"/>
        <v>0</v>
      </c>
      <c r="F36" s="366" t="e">
        <f t="shared" si="6"/>
        <v>#DIV/0!</v>
      </c>
      <c r="G36" s="197">
        <f>+H36*$C$36</f>
        <v>0</v>
      </c>
      <c r="H36" s="198">
        <v>0</v>
      </c>
      <c r="I36" s="199">
        <f>+J36*$D$36</f>
        <v>0</v>
      </c>
      <c r="J36" s="200">
        <f t="shared" si="1"/>
        <v>0</v>
      </c>
      <c r="K36" s="197">
        <f>+L36*$C$36</f>
        <v>0</v>
      </c>
      <c r="L36" s="198">
        <v>0</v>
      </c>
      <c r="M36" s="199">
        <f>+N36*$D$36</f>
        <v>0</v>
      </c>
      <c r="N36" s="200">
        <f t="shared" si="2"/>
        <v>0</v>
      </c>
      <c r="O36" s="197">
        <f>+P36*$C$36</f>
        <v>0</v>
      </c>
      <c r="P36" s="198">
        <v>0</v>
      </c>
      <c r="Q36" s="199">
        <f>+R36*$D$36</f>
        <v>0</v>
      </c>
      <c r="R36" s="200">
        <f t="shared" si="3"/>
        <v>0</v>
      </c>
      <c r="S36" s="197">
        <f>+T36*$C$36</f>
        <v>0</v>
      </c>
      <c r="T36" s="198">
        <v>0</v>
      </c>
      <c r="U36" s="199">
        <f>+V36*$D$36</f>
        <v>0</v>
      </c>
      <c r="V36" s="200">
        <f t="shared" si="4"/>
        <v>0</v>
      </c>
      <c r="W36" s="197">
        <f>+X36*$C$36</f>
        <v>0</v>
      </c>
      <c r="X36" s="198">
        <v>0</v>
      </c>
      <c r="Y36" s="199">
        <f>+Z36*$D$36</f>
        <v>0</v>
      </c>
      <c r="Z36" s="200">
        <f t="shared" si="5"/>
        <v>0</v>
      </c>
      <c r="AB36" s="308" t="e">
        <f>+#REF!+G36+K36+O36+S36+W36+#REF!+#REF!+#REF!+#REF!</f>
        <v>#REF!</v>
      </c>
      <c r="AC36" s="198" t="e">
        <f>+#REF!+H36+L36+P36+T36+X36+#REF!+#REF!+#REF!+#REF!</f>
        <v>#REF!</v>
      </c>
      <c r="AD36" s="308" t="e">
        <f>+#REF!+I36+M36+Q36+U36+Y36+#REF!+#REF!+#REF!+#REF!</f>
        <v>#REF!</v>
      </c>
      <c r="AE36" s="198" t="e">
        <f>+#REF!+J36+N36+R36+V36+Z36+#REF!+#REF!+#REF!+#REF!</f>
        <v>#REF!</v>
      </c>
      <c r="AF36" s="316" t="e">
        <f t="shared" si="7"/>
        <v>#REF!</v>
      </c>
      <c r="AG36" s="330" t="e">
        <f t="shared" si="8"/>
        <v>#REF!</v>
      </c>
      <c r="AH36" s="169"/>
    </row>
    <row r="37" spans="1:34" s="300" customFormat="1" ht="12.75" customHeight="1" x14ac:dyDescent="0.2">
      <c r="A37" s="367" t="s">
        <v>571</v>
      </c>
      <c r="B37" s="361" t="str">
        <f>VLOOKUP(A37,Orçamentária!$C$22:$L$1195,2,FALSE)</f>
        <v>LOUÇAS, METAIS E ACESSÓRIOS</v>
      </c>
      <c r="C37" s="362">
        <f>Orçamentária!J568</f>
        <v>0</v>
      </c>
      <c r="D37" s="362">
        <f>Orçamentária!K568</f>
        <v>0</v>
      </c>
      <c r="E37" s="362">
        <f t="shared" si="0"/>
        <v>0</v>
      </c>
      <c r="F37" s="363" t="e">
        <f t="shared" si="6"/>
        <v>#DIV/0!</v>
      </c>
      <c r="G37" s="193">
        <f>+H37*$C$37</f>
        <v>0</v>
      </c>
      <c r="H37" s="194">
        <v>0</v>
      </c>
      <c r="I37" s="195">
        <f>+J37*$D$37</f>
        <v>0</v>
      </c>
      <c r="J37" s="196">
        <f t="shared" si="1"/>
        <v>0</v>
      </c>
      <c r="K37" s="193">
        <f>+L37*$C$37</f>
        <v>0</v>
      </c>
      <c r="L37" s="194">
        <v>0</v>
      </c>
      <c r="M37" s="195">
        <f>+N37*$D$37</f>
        <v>0</v>
      </c>
      <c r="N37" s="196">
        <f t="shared" si="2"/>
        <v>0</v>
      </c>
      <c r="O37" s="193">
        <f>+P37*$C$37</f>
        <v>0</v>
      </c>
      <c r="P37" s="194">
        <v>0</v>
      </c>
      <c r="Q37" s="195">
        <f>+R37*$D$37</f>
        <v>0</v>
      </c>
      <c r="R37" s="196">
        <f t="shared" si="3"/>
        <v>0</v>
      </c>
      <c r="S37" s="193">
        <f>+T37*$C$37</f>
        <v>0</v>
      </c>
      <c r="T37" s="194">
        <v>0</v>
      </c>
      <c r="U37" s="195">
        <f>+V37*$D$37</f>
        <v>0</v>
      </c>
      <c r="V37" s="196">
        <f t="shared" si="4"/>
        <v>0</v>
      </c>
      <c r="W37" s="193">
        <f>+X37*$C$37</f>
        <v>0</v>
      </c>
      <c r="X37" s="194">
        <v>0</v>
      </c>
      <c r="Y37" s="195">
        <f>+Z37*$D$37</f>
        <v>0</v>
      </c>
      <c r="Z37" s="196">
        <f t="shared" si="5"/>
        <v>0</v>
      </c>
      <c r="AB37" s="307" t="e">
        <f>+#REF!+G37+K37+O37+S37+W37+#REF!+#REF!+#REF!+#REF!</f>
        <v>#REF!</v>
      </c>
      <c r="AC37" s="194" t="e">
        <f>+#REF!+H37+L37+P37+T37+X37+#REF!+#REF!+#REF!+#REF!</f>
        <v>#REF!</v>
      </c>
      <c r="AD37" s="307" t="e">
        <f>+#REF!+I37+M37+Q37+U37+Y37+#REF!+#REF!+#REF!+#REF!</f>
        <v>#REF!</v>
      </c>
      <c r="AE37" s="194" t="e">
        <f>+#REF!+J37+N37+R37+V37+Z37+#REF!+#REF!+#REF!+#REF!</f>
        <v>#REF!</v>
      </c>
      <c r="AF37" s="315" t="e">
        <f t="shared" si="7"/>
        <v>#REF!</v>
      </c>
      <c r="AG37" s="329" t="e">
        <f t="shared" si="8"/>
        <v>#REF!</v>
      </c>
      <c r="AH37" s="169"/>
    </row>
    <row r="38" spans="1:34" s="300" customFormat="1" ht="12.75" customHeight="1" x14ac:dyDescent="0.2">
      <c r="A38" s="171" t="s">
        <v>609</v>
      </c>
      <c r="B38" s="364" t="str">
        <f>VLOOKUP(A38,Orçamentária!$C$22:$L$1195,2,FALSE)</f>
        <v>INSTALAÇÕES DE CABEAMENTO ESTRUTURADO</v>
      </c>
      <c r="C38" s="365">
        <f>Orçamentária!J643</f>
        <v>0</v>
      </c>
      <c r="D38" s="365">
        <f>Orçamentária!K643</f>
        <v>0</v>
      </c>
      <c r="E38" s="365">
        <f t="shared" si="0"/>
        <v>0</v>
      </c>
      <c r="F38" s="366" t="e">
        <f t="shared" si="6"/>
        <v>#DIV/0!</v>
      </c>
      <c r="G38" s="197">
        <f>+H38*$C$38</f>
        <v>0</v>
      </c>
      <c r="H38" s="198">
        <v>0</v>
      </c>
      <c r="I38" s="199">
        <f>+J38*$D$38</f>
        <v>0</v>
      </c>
      <c r="J38" s="200">
        <f t="shared" si="1"/>
        <v>0</v>
      </c>
      <c r="K38" s="197">
        <f>+L38*$C$38</f>
        <v>0</v>
      </c>
      <c r="L38" s="198">
        <v>0</v>
      </c>
      <c r="M38" s="199">
        <f>+N38*$D$38</f>
        <v>0</v>
      </c>
      <c r="N38" s="200">
        <f t="shared" si="2"/>
        <v>0</v>
      </c>
      <c r="O38" s="197">
        <f>+P38*$C$38</f>
        <v>0</v>
      </c>
      <c r="P38" s="198">
        <v>0</v>
      </c>
      <c r="Q38" s="199">
        <f>+R38*$D$38</f>
        <v>0</v>
      </c>
      <c r="R38" s="200">
        <f t="shared" si="3"/>
        <v>0</v>
      </c>
      <c r="S38" s="197">
        <f>+T38*$C$38</f>
        <v>0</v>
      </c>
      <c r="T38" s="198">
        <v>0</v>
      </c>
      <c r="U38" s="199">
        <f>+V38*$D$38</f>
        <v>0</v>
      </c>
      <c r="V38" s="200">
        <f t="shared" si="4"/>
        <v>0</v>
      </c>
      <c r="W38" s="197">
        <f>+X38*$C$38</f>
        <v>0</v>
      </c>
      <c r="X38" s="198">
        <v>0</v>
      </c>
      <c r="Y38" s="199">
        <f>+Z38*$D$38</f>
        <v>0</v>
      </c>
      <c r="Z38" s="200">
        <f t="shared" si="5"/>
        <v>0</v>
      </c>
      <c r="AB38" s="308" t="e">
        <f>+#REF!+G38+K38+O38+S38+W38+#REF!+#REF!+#REF!+#REF!</f>
        <v>#REF!</v>
      </c>
      <c r="AC38" s="198" t="e">
        <f>+#REF!+H38+L38+P38+T38+X38+#REF!+#REF!+#REF!+#REF!</f>
        <v>#REF!</v>
      </c>
      <c r="AD38" s="308" t="e">
        <f>+#REF!+I38+M38+Q38+U38+Y38+#REF!+#REF!+#REF!+#REF!</f>
        <v>#REF!</v>
      </c>
      <c r="AE38" s="198" t="e">
        <f>+#REF!+J38+N38+R38+V38+Z38+#REF!+#REF!+#REF!+#REF!</f>
        <v>#REF!</v>
      </c>
      <c r="AF38" s="316" t="e">
        <f t="shared" si="7"/>
        <v>#REF!</v>
      </c>
      <c r="AG38" s="330" t="e">
        <f t="shared" si="8"/>
        <v>#REF!</v>
      </c>
      <c r="AH38" s="169"/>
    </row>
    <row r="39" spans="1:34" s="300" customFormat="1" ht="12.75" customHeight="1" x14ac:dyDescent="0.2">
      <c r="A39" s="367" t="s">
        <v>674</v>
      </c>
      <c r="B39" s="361" t="str">
        <f>VLOOKUP(A39,Orçamentária!$C$22:$L$1195,2,FALSE)</f>
        <v>RODAPÉS, SOLEIRAS E PEITORIS</v>
      </c>
      <c r="C39" s="362">
        <f>Orçamentária!J654</f>
        <v>0</v>
      </c>
      <c r="D39" s="362">
        <f>Orçamentária!K654</f>
        <v>0</v>
      </c>
      <c r="E39" s="362">
        <f t="shared" si="0"/>
        <v>0</v>
      </c>
      <c r="F39" s="363" t="e">
        <f t="shared" si="6"/>
        <v>#DIV/0!</v>
      </c>
      <c r="G39" s="193">
        <f>+H39*$C$39</f>
        <v>0</v>
      </c>
      <c r="H39" s="194">
        <v>0</v>
      </c>
      <c r="I39" s="195">
        <f>+J39*$D$39</f>
        <v>0</v>
      </c>
      <c r="J39" s="196">
        <f t="shared" si="1"/>
        <v>0</v>
      </c>
      <c r="K39" s="193">
        <f>+L39*$C$39</f>
        <v>0</v>
      </c>
      <c r="L39" s="194">
        <v>0</v>
      </c>
      <c r="M39" s="195">
        <f>+N39*$D$39</f>
        <v>0</v>
      </c>
      <c r="N39" s="196">
        <f t="shared" si="2"/>
        <v>0</v>
      </c>
      <c r="O39" s="193">
        <f>+P39*$C$39</f>
        <v>0</v>
      </c>
      <c r="P39" s="194">
        <v>0</v>
      </c>
      <c r="Q39" s="195">
        <f>+R39*$D$39</f>
        <v>0</v>
      </c>
      <c r="R39" s="196">
        <f t="shared" si="3"/>
        <v>0</v>
      </c>
      <c r="S39" s="193">
        <f>+T39*$C$39</f>
        <v>0</v>
      </c>
      <c r="T39" s="194">
        <v>0</v>
      </c>
      <c r="U39" s="195">
        <f>+V39*$D$39</f>
        <v>0</v>
      </c>
      <c r="V39" s="196">
        <f t="shared" si="4"/>
        <v>0</v>
      </c>
      <c r="W39" s="193">
        <f>+X39*$C$39</f>
        <v>0</v>
      </c>
      <c r="X39" s="194">
        <v>0</v>
      </c>
      <c r="Y39" s="195">
        <f>+Z39*$D$39</f>
        <v>0</v>
      </c>
      <c r="Z39" s="196">
        <f t="shared" si="5"/>
        <v>0</v>
      </c>
      <c r="AB39" s="307" t="e">
        <f>+#REF!+G39+K39+O39+S39+W39+#REF!+#REF!+#REF!+#REF!</f>
        <v>#REF!</v>
      </c>
      <c r="AC39" s="194" t="e">
        <f>+#REF!+H39+L39+P39+T39+X39+#REF!+#REF!+#REF!+#REF!</f>
        <v>#REF!</v>
      </c>
      <c r="AD39" s="307" t="e">
        <f>+#REF!+I39+M39+Q39+U39+Y39+#REF!+#REF!+#REF!+#REF!</f>
        <v>#REF!</v>
      </c>
      <c r="AE39" s="194" t="e">
        <f>+#REF!+J39+N39+R39+V39+Z39+#REF!+#REF!+#REF!+#REF!</f>
        <v>#REF!</v>
      </c>
      <c r="AF39" s="315" t="e">
        <f t="shared" si="7"/>
        <v>#REF!</v>
      </c>
      <c r="AG39" s="329" t="e">
        <f t="shared" si="8"/>
        <v>#REF!</v>
      </c>
      <c r="AH39" s="169"/>
    </row>
    <row r="40" spans="1:34" s="300" customFormat="1" ht="12.75" customHeight="1" x14ac:dyDescent="0.2">
      <c r="A40" s="171" t="s">
        <v>683</v>
      </c>
      <c r="B40" s="364" t="str">
        <f>VLOOKUP(A40,Orçamentária!$C$22:$L$1195,2,FALSE)</f>
        <v>INSTALAÇÕES ELÉTRICAS</v>
      </c>
      <c r="C40" s="365">
        <f>Orçamentária!J816</f>
        <v>0</v>
      </c>
      <c r="D40" s="365">
        <f>Orçamentária!K816</f>
        <v>0</v>
      </c>
      <c r="E40" s="365">
        <f t="shared" si="0"/>
        <v>0</v>
      </c>
      <c r="F40" s="366" t="e">
        <f t="shared" si="6"/>
        <v>#DIV/0!</v>
      </c>
      <c r="G40" s="197">
        <f>+H40*$C$40</f>
        <v>0</v>
      </c>
      <c r="H40" s="198">
        <v>0</v>
      </c>
      <c r="I40" s="199">
        <f>+J40*$D$40</f>
        <v>0</v>
      </c>
      <c r="J40" s="200">
        <f t="shared" si="1"/>
        <v>0</v>
      </c>
      <c r="K40" s="197">
        <f>+L40*$C$40</f>
        <v>0</v>
      </c>
      <c r="L40" s="198">
        <v>0</v>
      </c>
      <c r="M40" s="199">
        <f>+N40*$D$40</f>
        <v>0</v>
      </c>
      <c r="N40" s="200">
        <f t="shared" si="2"/>
        <v>0</v>
      </c>
      <c r="O40" s="197">
        <f>+P40*$C$40</f>
        <v>0</v>
      </c>
      <c r="P40" s="198">
        <v>0</v>
      </c>
      <c r="Q40" s="199">
        <f>+R40*$D$40</f>
        <v>0</v>
      </c>
      <c r="R40" s="200">
        <f t="shared" si="3"/>
        <v>0</v>
      </c>
      <c r="S40" s="197">
        <f>+T40*$C$40</f>
        <v>0</v>
      </c>
      <c r="T40" s="198">
        <v>0</v>
      </c>
      <c r="U40" s="199">
        <f>+V40*$D$40</f>
        <v>0</v>
      </c>
      <c r="V40" s="200">
        <f t="shared" si="4"/>
        <v>0</v>
      </c>
      <c r="W40" s="197">
        <f>+X40*$C$40</f>
        <v>0</v>
      </c>
      <c r="X40" s="198">
        <v>0</v>
      </c>
      <c r="Y40" s="199">
        <f>+Z40*$D$40</f>
        <v>0</v>
      </c>
      <c r="Z40" s="200">
        <f t="shared" si="5"/>
        <v>0</v>
      </c>
      <c r="AB40" s="308" t="e">
        <f>+#REF!+G40+K40+O40+S40+W40+#REF!+#REF!+#REF!+#REF!</f>
        <v>#REF!</v>
      </c>
      <c r="AC40" s="198" t="e">
        <f>+#REF!+H40+L40+P40+T40+X40+#REF!+#REF!+#REF!+#REF!</f>
        <v>#REF!</v>
      </c>
      <c r="AD40" s="308" t="e">
        <f>+#REF!+I40+M40+Q40+U40+Y40+#REF!+#REF!+#REF!+#REF!</f>
        <v>#REF!</v>
      </c>
      <c r="AE40" s="198" t="e">
        <f>+#REF!+J40+N40+R40+V40+Z40+#REF!+#REF!+#REF!+#REF!</f>
        <v>#REF!</v>
      </c>
      <c r="AF40" s="316" t="e">
        <f t="shared" si="7"/>
        <v>#REF!</v>
      </c>
      <c r="AG40" s="330" t="e">
        <f t="shared" si="8"/>
        <v>#REF!</v>
      </c>
      <c r="AH40" s="169"/>
    </row>
    <row r="41" spans="1:34" s="300" customFormat="1" ht="12.75" customHeight="1" x14ac:dyDescent="0.2">
      <c r="A41" s="367" t="s">
        <v>843</v>
      </c>
      <c r="B41" s="361" t="str">
        <f>VLOOKUP(A41,Orçamentária!$C$22:$L$1195,2,FALSE)</f>
        <v>SERRALHERIA</v>
      </c>
      <c r="C41" s="362">
        <f>Orçamentária!J825</f>
        <v>0</v>
      </c>
      <c r="D41" s="362">
        <f>Orçamentária!K825</f>
        <v>0</v>
      </c>
      <c r="E41" s="362">
        <f t="shared" si="0"/>
        <v>0</v>
      </c>
      <c r="F41" s="363" t="e">
        <f t="shared" si="6"/>
        <v>#DIV/0!</v>
      </c>
      <c r="G41" s="193">
        <f>+H41*$C$41</f>
        <v>0</v>
      </c>
      <c r="H41" s="194">
        <v>0</v>
      </c>
      <c r="I41" s="195">
        <f>+J41*$D$41</f>
        <v>0</v>
      </c>
      <c r="J41" s="196">
        <f t="shared" si="1"/>
        <v>0</v>
      </c>
      <c r="K41" s="193">
        <f>+L41*$C$41</f>
        <v>0</v>
      </c>
      <c r="L41" s="194">
        <v>0</v>
      </c>
      <c r="M41" s="195">
        <f>+N41*$D$41</f>
        <v>0</v>
      </c>
      <c r="N41" s="196">
        <f t="shared" si="2"/>
        <v>0</v>
      </c>
      <c r="O41" s="193">
        <f>+P41*$C$41</f>
        <v>0</v>
      </c>
      <c r="P41" s="194">
        <v>0</v>
      </c>
      <c r="Q41" s="195">
        <f>+R41*$D$41</f>
        <v>0</v>
      </c>
      <c r="R41" s="196">
        <f t="shared" si="3"/>
        <v>0</v>
      </c>
      <c r="S41" s="193">
        <f>+T41*$C$41</f>
        <v>0</v>
      </c>
      <c r="T41" s="194">
        <v>0</v>
      </c>
      <c r="U41" s="195">
        <f>+V41*$D$41</f>
        <v>0</v>
      </c>
      <c r="V41" s="196">
        <f t="shared" si="4"/>
        <v>0</v>
      </c>
      <c r="W41" s="193">
        <f>+X41*$C$41</f>
        <v>0</v>
      </c>
      <c r="X41" s="194">
        <v>0</v>
      </c>
      <c r="Y41" s="195">
        <f>+Z41*$D$41</f>
        <v>0</v>
      </c>
      <c r="Z41" s="196">
        <f t="shared" si="5"/>
        <v>0</v>
      </c>
      <c r="AB41" s="307" t="e">
        <f>+#REF!+G41+K41+O41+S41+W41+#REF!+#REF!+#REF!+#REF!</f>
        <v>#REF!</v>
      </c>
      <c r="AC41" s="194" t="e">
        <f>+#REF!+H41+L41+P41+T41+X41+#REF!+#REF!+#REF!+#REF!</f>
        <v>#REF!</v>
      </c>
      <c r="AD41" s="307" t="e">
        <f>+#REF!+I41+M41+Q41+U41+Y41+#REF!+#REF!+#REF!+#REF!</f>
        <v>#REF!</v>
      </c>
      <c r="AE41" s="194" t="e">
        <f>+#REF!+J41+N41+R41+V41+Z41+#REF!+#REF!+#REF!+#REF!</f>
        <v>#REF!</v>
      </c>
      <c r="AF41" s="315" t="e">
        <f t="shared" si="7"/>
        <v>#REF!</v>
      </c>
      <c r="AG41" s="329" t="e">
        <f t="shared" si="8"/>
        <v>#REF!</v>
      </c>
      <c r="AH41" s="169"/>
    </row>
    <row r="42" spans="1:34" s="300" customFormat="1" ht="12.75" customHeight="1" x14ac:dyDescent="0.2">
      <c r="A42" s="171" t="s">
        <v>850</v>
      </c>
      <c r="B42" s="364" t="str">
        <f>VLOOKUP(A42,Orçamentária!$C$22:$L$1195,2,FALSE)</f>
        <v>INSTALAÇÕES HIDROSSANITÁRIAS</v>
      </c>
      <c r="C42" s="365">
        <f>Orçamentária!J1021</f>
        <v>0</v>
      </c>
      <c r="D42" s="365">
        <f>Orçamentária!K1021</f>
        <v>0</v>
      </c>
      <c r="E42" s="365">
        <f t="shared" si="0"/>
        <v>0</v>
      </c>
      <c r="F42" s="366" t="e">
        <f t="shared" si="6"/>
        <v>#DIV/0!</v>
      </c>
      <c r="G42" s="197">
        <f>+H42*$C$42</f>
        <v>0</v>
      </c>
      <c r="H42" s="198">
        <v>0</v>
      </c>
      <c r="I42" s="199">
        <f>+J42*$D$42</f>
        <v>0</v>
      </c>
      <c r="J42" s="200">
        <f t="shared" si="1"/>
        <v>0</v>
      </c>
      <c r="K42" s="197">
        <f>+L42*$C$42</f>
        <v>0</v>
      </c>
      <c r="L42" s="198">
        <v>0</v>
      </c>
      <c r="M42" s="199">
        <f>+N42*$D$42</f>
        <v>0</v>
      </c>
      <c r="N42" s="200">
        <f t="shared" si="2"/>
        <v>0</v>
      </c>
      <c r="O42" s="197">
        <f>+P42*$C$42</f>
        <v>0</v>
      </c>
      <c r="P42" s="198">
        <v>0</v>
      </c>
      <c r="Q42" s="199">
        <f>+R42*$D$42</f>
        <v>0</v>
      </c>
      <c r="R42" s="200">
        <f t="shared" si="3"/>
        <v>0</v>
      </c>
      <c r="S42" s="197">
        <f>+T42*$C$42</f>
        <v>0</v>
      </c>
      <c r="T42" s="198">
        <v>0</v>
      </c>
      <c r="U42" s="199">
        <f>+V42*$D$42</f>
        <v>0</v>
      </c>
      <c r="V42" s="200">
        <f t="shared" si="4"/>
        <v>0</v>
      </c>
      <c r="W42" s="197">
        <f>+X42*$C$42</f>
        <v>0</v>
      </c>
      <c r="X42" s="198">
        <v>0</v>
      </c>
      <c r="Y42" s="199">
        <f>+Z42*$D$42</f>
        <v>0</v>
      </c>
      <c r="Z42" s="200">
        <f t="shared" si="5"/>
        <v>0</v>
      </c>
      <c r="AB42" s="308" t="e">
        <f>+#REF!+G42+K42+O42+S42+W42+#REF!+#REF!+#REF!+#REF!</f>
        <v>#REF!</v>
      </c>
      <c r="AC42" s="198" t="e">
        <f>+#REF!+H42+L42+P42+T42+X42+#REF!+#REF!+#REF!+#REF!</f>
        <v>#REF!</v>
      </c>
      <c r="AD42" s="308" t="e">
        <f>+#REF!+I42+M42+Q42+U42+Y42+#REF!+#REF!+#REF!+#REF!</f>
        <v>#REF!</v>
      </c>
      <c r="AE42" s="198" t="e">
        <f>+#REF!+J42+N42+R42+V42+Z42+#REF!+#REF!+#REF!+#REF!</f>
        <v>#REF!</v>
      </c>
      <c r="AF42" s="316" t="e">
        <f t="shared" si="7"/>
        <v>#REF!</v>
      </c>
      <c r="AG42" s="330" t="e">
        <f t="shared" si="8"/>
        <v>#REF!</v>
      </c>
      <c r="AH42" s="169"/>
    </row>
    <row r="43" spans="1:34" s="300" customFormat="1" ht="12.75" customHeight="1" thickBot="1" x14ac:dyDescent="0.25">
      <c r="A43" s="367" t="s">
        <v>1044</v>
      </c>
      <c r="B43" s="380" t="str">
        <f>VLOOKUP(A43,Orçamentária!$C$22:$L$1195,2,FALSE)</f>
        <v>COMPLEMENTAÇÃO DA OBRA</v>
      </c>
      <c r="C43" s="381">
        <f>Orçamentária!J1036</f>
        <v>0</v>
      </c>
      <c r="D43" s="381">
        <f>Orçamentária!K1036</f>
        <v>0</v>
      </c>
      <c r="E43" s="381">
        <f t="shared" si="0"/>
        <v>0</v>
      </c>
      <c r="F43" s="363" t="e">
        <f t="shared" si="6"/>
        <v>#DIV/0!</v>
      </c>
      <c r="G43" s="193">
        <f>+H43*$C$43</f>
        <v>0</v>
      </c>
      <c r="H43" s="194">
        <v>0</v>
      </c>
      <c r="I43" s="195">
        <f>+J43*$D$43</f>
        <v>0</v>
      </c>
      <c r="J43" s="196">
        <f t="shared" si="1"/>
        <v>0</v>
      </c>
      <c r="K43" s="193">
        <f>+L43*$C$43</f>
        <v>0</v>
      </c>
      <c r="L43" s="194">
        <v>0</v>
      </c>
      <c r="M43" s="195">
        <f>+N43*$D$43</f>
        <v>0</v>
      </c>
      <c r="N43" s="196">
        <f t="shared" si="2"/>
        <v>0</v>
      </c>
      <c r="O43" s="193">
        <f>+P43*$C$43</f>
        <v>0</v>
      </c>
      <c r="P43" s="194">
        <v>0</v>
      </c>
      <c r="Q43" s="195">
        <f>+R43*$D$43</f>
        <v>0</v>
      </c>
      <c r="R43" s="196">
        <f t="shared" si="3"/>
        <v>0</v>
      </c>
      <c r="S43" s="193">
        <f>+T43*$C$43</f>
        <v>0</v>
      </c>
      <c r="T43" s="194">
        <v>0</v>
      </c>
      <c r="U43" s="195">
        <f>+V43*$D$43</f>
        <v>0</v>
      </c>
      <c r="V43" s="196">
        <f t="shared" si="4"/>
        <v>0</v>
      </c>
      <c r="W43" s="193">
        <f>+X43*$C$43</f>
        <v>0</v>
      </c>
      <c r="X43" s="194">
        <v>0</v>
      </c>
      <c r="Y43" s="195">
        <f>+Z43*$D$43</f>
        <v>0</v>
      </c>
      <c r="Z43" s="196">
        <f t="shared" si="5"/>
        <v>0</v>
      </c>
      <c r="AB43" s="307" t="e">
        <f>+#REF!+G43+K43+O43+S43+W43+#REF!+#REF!+#REF!+#REF!</f>
        <v>#REF!</v>
      </c>
      <c r="AC43" s="194" t="e">
        <f>+#REF!+H43+L43+P43+T43+X43+#REF!+#REF!+#REF!+#REF!</f>
        <v>#REF!</v>
      </c>
      <c r="AD43" s="307" t="e">
        <f>+#REF!+I43+M43+Q43+U43+Y43+#REF!+#REF!+#REF!+#REF!</f>
        <v>#REF!</v>
      </c>
      <c r="AE43" s="194" t="e">
        <f>+#REF!+J43+N43+R43+V43+Z43+#REF!+#REF!+#REF!+#REF!</f>
        <v>#REF!</v>
      </c>
      <c r="AF43" s="315" t="e">
        <f t="shared" si="7"/>
        <v>#REF!</v>
      </c>
      <c r="AG43" s="329" t="e">
        <f t="shared" si="8"/>
        <v>#REF!</v>
      </c>
      <c r="AH43" s="169"/>
    </row>
    <row r="44" spans="1:34" s="300" customFormat="1" ht="12.75" customHeight="1" x14ac:dyDescent="0.2">
      <c r="A44" s="368">
        <v>3</v>
      </c>
      <c r="B44" s="357" t="str">
        <f>VLOOKUP(A44,Orçamentária!$C$22:$L$1195,2,FALSE)</f>
        <v>ESTACIONAMENTO</v>
      </c>
      <c r="C44" s="358">
        <f>SUM(C45:C50)</f>
        <v>0</v>
      </c>
      <c r="D44" s="358">
        <f>SUM(D45:D50)</f>
        <v>0</v>
      </c>
      <c r="E44" s="358">
        <f>SUM(E45:E50)</f>
        <v>0</v>
      </c>
      <c r="F44" s="366"/>
      <c r="G44" s="197"/>
      <c r="H44" s="198"/>
      <c r="I44" s="199"/>
      <c r="J44" s="200"/>
      <c r="K44" s="197"/>
      <c r="L44" s="198"/>
      <c r="M44" s="199"/>
      <c r="N44" s="200"/>
      <c r="O44" s="197"/>
      <c r="P44" s="198"/>
      <c r="Q44" s="199"/>
      <c r="R44" s="200"/>
      <c r="S44" s="197"/>
      <c r="T44" s="198"/>
      <c r="U44" s="199"/>
      <c r="V44" s="200"/>
      <c r="W44" s="197"/>
      <c r="X44" s="198"/>
      <c r="Y44" s="199"/>
      <c r="Z44" s="200"/>
      <c r="AB44" s="308"/>
      <c r="AC44" s="198"/>
      <c r="AD44" s="308"/>
      <c r="AE44" s="198"/>
      <c r="AF44" s="316"/>
      <c r="AG44" s="330"/>
      <c r="AH44" s="169"/>
    </row>
    <row r="45" spans="1:34" s="300" customFormat="1" ht="12.75" customHeight="1" x14ac:dyDescent="0.2">
      <c r="A45" s="171" t="s">
        <v>15</v>
      </c>
      <c r="B45" s="364" t="str">
        <f>VLOOKUP(A45,Orçamentária!$C$22:$L$1195,2,FALSE)</f>
        <v>SERVIÇOS INICIAIS E ADMINISTRAÇÃO</v>
      </c>
      <c r="C45" s="365">
        <f>Orçamentária!J1050</f>
        <v>0</v>
      </c>
      <c r="D45" s="365">
        <f>Orçamentária!K1050</f>
        <v>0</v>
      </c>
      <c r="E45" s="365">
        <f>C45+D45</f>
        <v>0</v>
      </c>
      <c r="F45" s="366" t="e">
        <f t="shared" ref="F45:F50" si="9">+E45/(E$52+$E$67)</f>
        <v>#DIV/0!</v>
      </c>
      <c r="G45" s="197">
        <f>+H45*$C$45</f>
        <v>0</v>
      </c>
      <c r="H45" s="198">
        <v>0</v>
      </c>
      <c r="I45" s="199">
        <f>+J45*$D$45</f>
        <v>0</v>
      </c>
      <c r="J45" s="200">
        <f>H45</f>
        <v>0</v>
      </c>
      <c r="K45" s="197">
        <f>+L45*$C$45</f>
        <v>0</v>
      </c>
      <c r="L45" s="198">
        <v>0</v>
      </c>
      <c r="M45" s="199">
        <f>+N45*$D$45</f>
        <v>0</v>
      </c>
      <c r="N45" s="200">
        <f>L45</f>
        <v>0</v>
      </c>
      <c r="O45" s="197">
        <f>+P45*$C$45</f>
        <v>0</v>
      </c>
      <c r="P45" s="198">
        <v>0</v>
      </c>
      <c r="Q45" s="199">
        <f>+R45*$D$45</f>
        <v>0</v>
      </c>
      <c r="R45" s="200">
        <f>P45</f>
        <v>0</v>
      </c>
      <c r="S45" s="197">
        <f>+T45*$C$45</f>
        <v>0</v>
      </c>
      <c r="T45" s="198">
        <v>0</v>
      </c>
      <c r="U45" s="199">
        <f>+V45*$D$45</f>
        <v>0</v>
      </c>
      <c r="V45" s="200">
        <f>T45</f>
        <v>0</v>
      </c>
      <c r="W45" s="197">
        <f>+X45*$C$45</f>
        <v>0</v>
      </c>
      <c r="X45" s="198">
        <v>0</v>
      </c>
      <c r="Y45" s="199">
        <f>+Z45*$D$45</f>
        <v>0</v>
      </c>
      <c r="Z45" s="200">
        <f>X45</f>
        <v>0</v>
      </c>
      <c r="AB45" s="308" t="e">
        <f>+#REF!+G45+K45+O45+S45+W45+#REF!+#REF!+#REF!+#REF!</f>
        <v>#REF!</v>
      </c>
      <c r="AC45" s="198" t="e">
        <f>+#REF!+H45+L45+P45+T45+X45+#REF!+#REF!+#REF!+#REF!</f>
        <v>#REF!</v>
      </c>
      <c r="AD45" s="308" t="e">
        <f>+#REF!+I45+M45+Q45+U45+Y45+#REF!+#REF!+#REF!+#REF!</f>
        <v>#REF!</v>
      </c>
      <c r="AE45" s="198" t="e">
        <f>+#REF!+J45+N45+R45+V45+Z45+#REF!+#REF!+#REF!+#REF!</f>
        <v>#REF!</v>
      </c>
      <c r="AF45" s="316" t="e">
        <f t="shared" si="7"/>
        <v>#REF!</v>
      </c>
      <c r="AG45" s="330" t="e">
        <f t="shared" ref="AG45:AG50" si="10">E45-AF45</f>
        <v>#REF!</v>
      </c>
      <c r="AH45" s="169"/>
    </row>
    <row r="46" spans="1:34" s="300" customFormat="1" ht="12.75" customHeight="1" x14ac:dyDescent="0.2">
      <c r="A46" s="367" t="s">
        <v>30</v>
      </c>
      <c r="B46" s="361" t="str">
        <f>VLOOKUP(A46,Orçamentária!$C$22:$L$1195,2,FALSE)</f>
        <v>DEMOLIÇÕES / REMOÇÕES / TRANSPORTE</v>
      </c>
      <c r="C46" s="362">
        <f>Orçamentária!J1059</f>
        <v>0</v>
      </c>
      <c r="D46" s="362">
        <f>Orçamentária!K1059</f>
        <v>0</v>
      </c>
      <c r="E46" s="362">
        <f>C46+D46</f>
        <v>0</v>
      </c>
      <c r="F46" s="363" t="e">
        <f t="shared" si="9"/>
        <v>#DIV/0!</v>
      </c>
      <c r="G46" s="193">
        <f>+H46*$C$46</f>
        <v>0</v>
      </c>
      <c r="H46" s="194">
        <v>0</v>
      </c>
      <c r="I46" s="195">
        <f>+J46*$D$46</f>
        <v>0</v>
      </c>
      <c r="J46" s="196">
        <f>H46</f>
        <v>0</v>
      </c>
      <c r="K46" s="193">
        <f>+L46*$C$46</f>
        <v>0</v>
      </c>
      <c r="L46" s="194">
        <v>0</v>
      </c>
      <c r="M46" s="195">
        <f>+N46*$D$46</f>
        <v>0</v>
      </c>
      <c r="N46" s="196">
        <f>L46</f>
        <v>0</v>
      </c>
      <c r="O46" s="193">
        <f>+P46*$C$46</f>
        <v>0</v>
      </c>
      <c r="P46" s="194">
        <v>0</v>
      </c>
      <c r="Q46" s="195">
        <f>+R46*$D$46</f>
        <v>0</v>
      </c>
      <c r="R46" s="196">
        <f>P46</f>
        <v>0</v>
      </c>
      <c r="S46" s="193">
        <f>+T46*$C$46</f>
        <v>0</v>
      </c>
      <c r="T46" s="194">
        <v>0</v>
      </c>
      <c r="U46" s="195">
        <f>+V46*$D$46</f>
        <v>0</v>
      </c>
      <c r="V46" s="196">
        <f>T46</f>
        <v>0</v>
      </c>
      <c r="W46" s="193">
        <f>+X46*$C$46</f>
        <v>0</v>
      </c>
      <c r="X46" s="194">
        <v>0</v>
      </c>
      <c r="Y46" s="195">
        <f>+Z46*$D$46</f>
        <v>0</v>
      </c>
      <c r="Z46" s="196">
        <f>X46</f>
        <v>0</v>
      </c>
      <c r="AB46" s="307" t="e">
        <f>+#REF!+G46+K46+O46+S46+W46+#REF!+#REF!+#REF!+#REF!</f>
        <v>#REF!</v>
      </c>
      <c r="AC46" s="194" t="e">
        <f>+#REF!+H46+L46+P46+T46+X46+#REF!+#REF!+#REF!+#REF!</f>
        <v>#REF!</v>
      </c>
      <c r="AD46" s="307" t="e">
        <f>+#REF!+I46+M46+Q46+U46+Y46+#REF!+#REF!+#REF!+#REF!</f>
        <v>#REF!</v>
      </c>
      <c r="AE46" s="194" t="e">
        <f>+#REF!+J46+N46+R46+V46+Z46+#REF!+#REF!+#REF!+#REF!</f>
        <v>#REF!</v>
      </c>
      <c r="AF46" s="315" t="e">
        <f t="shared" si="7"/>
        <v>#REF!</v>
      </c>
      <c r="AG46" s="329" t="e">
        <f t="shared" si="10"/>
        <v>#REF!</v>
      </c>
      <c r="AH46" s="169"/>
    </row>
    <row r="47" spans="1:34" s="300" customFormat="1" ht="12.75" customHeight="1" x14ac:dyDescent="0.2">
      <c r="A47" s="171" t="s">
        <v>77</v>
      </c>
      <c r="B47" s="364" t="str">
        <f>VLOOKUP(A47,Orçamentária!$C$22:$L$1195,2,FALSE)</f>
        <v>PAISAGISMO</v>
      </c>
      <c r="C47" s="365">
        <f>Orçamentária!J1064</f>
        <v>0</v>
      </c>
      <c r="D47" s="365">
        <f>Orçamentária!K1064</f>
        <v>0</v>
      </c>
      <c r="E47" s="365">
        <f>C47+D47</f>
        <v>0</v>
      </c>
      <c r="F47" s="366" t="e">
        <f t="shared" si="9"/>
        <v>#DIV/0!</v>
      </c>
      <c r="G47" s="197">
        <f>+H47*$C$47</f>
        <v>0</v>
      </c>
      <c r="H47" s="198">
        <v>0</v>
      </c>
      <c r="I47" s="199">
        <f>+J47*$D$47</f>
        <v>0</v>
      </c>
      <c r="J47" s="200">
        <f>H47</f>
        <v>0</v>
      </c>
      <c r="K47" s="197">
        <f>+L47*$C$47</f>
        <v>0</v>
      </c>
      <c r="L47" s="198">
        <v>0</v>
      </c>
      <c r="M47" s="199">
        <f>+N47*$D$47</f>
        <v>0</v>
      </c>
      <c r="N47" s="200">
        <f>L47</f>
        <v>0</v>
      </c>
      <c r="O47" s="197">
        <f>+P47*$C$47</f>
        <v>0</v>
      </c>
      <c r="P47" s="198">
        <v>0</v>
      </c>
      <c r="Q47" s="199">
        <f>+R47*$D$47</f>
        <v>0</v>
      </c>
      <c r="R47" s="200">
        <f>P47</f>
        <v>0</v>
      </c>
      <c r="S47" s="197">
        <f>+T47*$C$47</f>
        <v>0</v>
      </c>
      <c r="T47" s="198">
        <v>0</v>
      </c>
      <c r="U47" s="199">
        <f>+V47*$D$47</f>
        <v>0</v>
      </c>
      <c r="V47" s="200">
        <f>T47</f>
        <v>0</v>
      </c>
      <c r="W47" s="197">
        <f>+X47*$C$47</f>
        <v>0</v>
      </c>
      <c r="X47" s="198">
        <v>0</v>
      </c>
      <c r="Y47" s="199">
        <f>+Z47*$D$47</f>
        <v>0</v>
      </c>
      <c r="Z47" s="200">
        <f>X47</f>
        <v>0</v>
      </c>
      <c r="AB47" s="308" t="e">
        <f>+#REF!+G47+K47+O47+S47+W47+#REF!+#REF!+#REF!+#REF!</f>
        <v>#REF!</v>
      </c>
      <c r="AC47" s="198" t="e">
        <f>+#REF!+H47+L47+P47+T47+X47+#REF!+#REF!+#REF!+#REF!</f>
        <v>#REF!</v>
      </c>
      <c r="AD47" s="308" t="e">
        <f>+#REF!+I47+M47+Q47+U47+Y47+#REF!+#REF!+#REF!+#REF!</f>
        <v>#REF!</v>
      </c>
      <c r="AE47" s="198" t="e">
        <f>+#REF!+J47+N47+R47+V47+Z47+#REF!+#REF!+#REF!+#REF!</f>
        <v>#REF!</v>
      </c>
      <c r="AF47" s="316" t="e">
        <f t="shared" si="7"/>
        <v>#REF!</v>
      </c>
      <c r="AG47" s="330" t="e">
        <f t="shared" si="10"/>
        <v>#REF!</v>
      </c>
      <c r="AH47" s="169"/>
    </row>
    <row r="48" spans="1:34" s="300" customFormat="1" ht="12.75" customHeight="1" x14ac:dyDescent="0.2">
      <c r="A48" s="367" t="s">
        <v>78</v>
      </c>
      <c r="B48" s="361" t="str">
        <f>VLOOKUP(A48,Orçamentária!$C$22:$L$1195,2,FALSE)</f>
        <v>ELÉTRICA - ILUMINAÇÃO</v>
      </c>
      <c r="C48" s="362">
        <f>Orçamentária!J1091</f>
        <v>0</v>
      </c>
      <c r="D48" s="362">
        <f>Orçamentária!K1091</f>
        <v>0</v>
      </c>
      <c r="E48" s="362">
        <f>C48+D48</f>
        <v>0</v>
      </c>
      <c r="F48" s="363" t="e">
        <f t="shared" si="9"/>
        <v>#DIV/0!</v>
      </c>
      <c r="G48" s="193">
        <f>+H48*$C$48</f>
        <v>0</v>
      </c>
      <c r="H48" s="194">
        <v>0</v>
      </c>
      <c r="I48" s="195">
        <f>+J48*$D$48</f>
        <v>0</v>
      </c>
      <c r="J48" s="196">
        <f>H48</f>
        <v>0</v>
      </c>
      <c r="K48" s="193">
        <f>+L48*$C$48</f>
        <v>0</v>
      </c>
      <c r="L48" s="194">
        <v>0</v>
      </c>
      <c r="M48" s="195">
        <f>+N48*$D$48</f>
        <v>0</v>
      </c>
      <c r="N48" s="196">
        <f>L48</f>
        <v>0</v>
      </c>
      <c r="O48" s="193">
        <f>+P48*$C$48</f>
        <v>0</v>
      </c>
      <c r="P48" s="194">
        <v>0</v>
      </c>
      <c r="Q48" s="195">
        <f>+R48*$D$48</f>
        <v>0</v>
      </c>
      <c r="R48" s="196">
        <f>P48</f>
        <v>0</v>
      </c>
      <c r="S48" s="193">
        <f>+T48*$C$48</f>
        <v>0</v>
      </c>
      <c r="T48" s="194">
        <v>0</v>
      </c>
      <c r="U48" s="195">
        <f>+V48*$D$48</f>
        <v>0</v>
      </c>
      <c r="V48" s="196">
        <f>T48</f>
        <v>0</v>
      </c>
      <c r="W48" s="193">
        <f>+X48*$C$48</f>
        <v>0</v>
      </c>
      <c r="X48" s="194">
        <v>0</v>
      </c>
      <c r="Y48" s="195">
        <f>+Z48*$D$48</f>
        <v>0</v>
      </c>
      <c r="Z48" s="196">
        <f>X48</f>
        <v>0</v>
      </c>
      <c r="AB48" s="307" t="e">
        <f>+#REF!+G48+K48+O48+S48+W48+#REF!+#REF!+#REF!+#REF!</f>
        <v>#REF!</v>
      </c>
      <c r="AC48" s="194" t="e">
        <f>+#REF!+H48+L48+P48+T48+X48+#REF!+#REF!+#REF!+#REF!</f>
        <v>#REF!</v>
      </c>
      <c r="AD48" s="307" t="e">
        <f>+#REF!+I48+M48+Q48+U48+Y48+#REF!+#REF!+#REF!+#REF!</f>
        <v>#REF!</v>
      </c>
      <c r="AE48" s="194" t="e">
        <f>+#REF!+J48+N48+R48+V48+Z48+#REF!+#REF!+#REF!+#REF!</f>
        <v>#REF!</v>
      </c>
      <c r="AF48" s="315" t="e">
        <f t="shared" si="7"/>
        <v>#REF!</v>
      </c>
      <c r="AG48" s="329" t="e">
        <f t="shared" si="10"/>
        <v>#REF!</v>
      </c>
      <c r="AH48" s="169"/>
    </row>
    <row r="49" spans="1:34" s="300" customFormat="1" ht="12.75" customHeight="1" x14ac:dyDescent="0.2">
      <c r="A49" s="171" t="s">
        <v>79</v>
      </c>
      <c r="B49" s="364" t="str">
        <f>VLOOKUP(A49,Orçamentária!$C$22:$L$1195,2,FALSE)</f>
        <v>DRENAGEM</v>
      </c>
      <c r="C49" s="365">
        <f>Orçamentária!J1104</f>
        <v>0</v>
      </c>
      <c r="D49" s="365">
        <f>Orçamentária!K1104</f>
        <v>0</v>
      </c>
      <c r="E49" s="365">
        <f t="shared" si="0"/>
        <v>0</v>
      </c>
      <c r="F49" s="366" t="e">
        <f t="shared" si="9"/>
        <v>#DIV/0!</v>
      </c>
      <c r="G49" s="197">
        <f>+H49*$C$49</f>
        <v>0</v>
      </c>
      <c r="H49" s="198">
        <v>0</v>
      </c>
      <c r="I49" s="199">
        <f>+J49*$D$49</f>
        <v>0</v>
      </c>
      <c r="J49" s="200">
        <f t="shared" si="1"/>
        <v>0</v>
      </c>
      <c r="K49" s="197">
        <f>+L49*$C$49</f>
        <v>0</v>
      </c>
      <c r="L49" s="198">
        <v>0</v>
      </c>
      <c r="M49" s="199">
        <f>+N49*$D$49</f>
        <v>0</v>
      </c>
      <c r="N49" s="200">
        <f t="shared" si="2"/>
        <v>0</v>
      </c>
      <c r="O49" s="197">
        <f>+P49*$C$49</f>
        <v>0</v>
      </c>
      <c r="P49" s="198">
        <v>0</v>
      </c>
      <c r="Q49" s="199">
        <f>+R49*$D$49</f>
        <v>0</v>
      </c>
      <c r="R49" s="200">
        <f t="shared" si="3"/>
        <v>0</v>
      </c>
      <c r="S49" s="197">
        <f>+T49*$C$49</f>
        <v>0</v>
      </c>
      <c r="T49" s="198">
        <v>0</v>
      </c>
      <c r="U49" s="199">
        <f>+V49*$D$49</f>
        <v>0</v>
      </c>
      <c r="V49" s="200">
        <f t="shared" si="4"/>
        <v>0</v>
      </c>
      <c r="W49" s="197">
        <f>+X49*$C$49</f>
        <v>0</v>
      </c>
      <c r="X49" s="198">
        <v>0</v>
      </c>
      <c r="Y49" s="199">
        <f>+Z49*$D$49</f>
        <v>0</v>
      </c>
      <c r="Z49" s="200">
        <f t="shared" si="5"/>
        <v>0</v>
      </c>
      <c r="AB49" s="308" t="e">
        <f>+#REF!+G49+K49+O49+S49+W49+#REF!+#REF!+#REF!+#REF!</f>
        <v>#REF!</v>
      </c>
      <c r="AC49" s="198" t="e">
        <f>+#REF!+H49+L49+P49+T49+X49+#REF!+#REF!+#REF!+#REF!</f>
        <v>#REF!</v>
      </c>
      <c r="AD49" s="308" t="e">
        <f>+#REF!+I49+M49+Q49+U49+Y49+#REF!+#REF!+#REF!+#REF!</f>
        <v>#REF!</v>
      </c>
      <c r="AE49" s="198" t="e">
        <f>+#REF!+J49+N49+R49+V49+Z49+#REF!+#REF!+#REF!+#REF!</f>
        <v>#REF!</v>
      </c>
      <c r="AF49" s="316" t="e">
        <f t="shared" si="7"/>
        <v>#REF!</v>
      </c>
      <c r="AG49" s="330" t="e">
        <f t="shared" si="10"/>
        <v>#REF!</v>
      </c>
      <c r="AH49" s="169"/>
    </row>
    <row r="50" spans="1:34" s="300" customFormat="1" ht="12.75" customHeight="1" x14ac:dyDescent="0.2">
      <c r="A50" s="367" t="s">
        <v>80</v>
      </c>
      <c r="B50" s="361" t="str">
        <f>VLOOKUP(A50,Orçamentária!$C$22:$L$1195,2,FALSE)</f>
        <v>TERRAPLANAGEM / PAVIMENTAÇÃO</v>
      </c>
      <c r="C50" s="362">
        <f>Orçamentária!J1128</f>
        <v>0</v>
      </c>
      <c r="D50" s="362">
        <f>Orçamentária!K1128</f>
        <v>0</v>
      </c>
      <c r="E50" s="362">
        <f t="shared" si="0"/>
        <v>0</v>
      </c>
      <c r="F50" s="363" t="e">
        <f t="shared" si="9"/>
        <v>#DIV/0!</v>
      </c>
      <c r="G50" s="193">
        <f>+H50*$C$50</f>
        <v>0</v>
      </c>
      <c r="H50" s="194">
        <v>0</v>
      </c>
      <c r="I50" s="195">
        <f>+J50*$D$50</f>
        <v>0</v>
      </c>
      <c r="J50" s="196">
        <f t="shared" si="1"/>
        <v>0</v>
      </c>
      <c r="K50" s="193">
        <f>+L50*$C$50</f>
        <v>0</v>
      </c>
      <c r="L50" s="194">
        <v>0</v>
      </c>
      <c r="M50" s="195">
        <f>+N50*$D$50</f>
        <v>0</v>
      </c>
      <c r="N50" s="196">
        <f t="shared" si="2"/>
        <v>0</v>
      </c>
      <c r="O50" s="193">
        <f>+P50*$C$50</f>
        <v>0</v>
      </c>
      <c r="P50" s="194">
        <v>0</v>
      </c>
      <c r="Q50" s="195">
        <f>+R50*$D$50</f>
        <v>0</v>
      </c>
      <c r="R50" s="196">
        <f t="shared" si="3"/>
        <v>0</v>
      </c>
      <c r="S50" s="193">
        <f>+T50*$C$50</f>
        <v>0</v>
      </c>
      <c r="T50" s="194">
        <v>0</v>
      </c>
      <c r="U50" s="195">
        <f>+V50*$D$50</f>
        <v>0</v>
      </c>
      <c r="V50" s="196">
        <f t="shared" si="4"/>
        <v>0</v>
      </c>
      <c r="W50" s="193">
        <f>+X50*$C$50</f>
        <v>0</v>
      </c>
      <c r="X50" s="194">
        <v>0</v>
      </c>
      <c r="Y50" s="195">
        <f>+Z50*$D$50</f>
        <v>0</v>
      </c>
      <c r="Z50" s="196">
        <f t="shared" si="5"/>
        <v>0</v>
      </c>
      <c r="AB50" s="307" t="e">
        <f>+#REF!+G50+K50+O50+S50+W50+#REF!+#REF!+#REF!+#REF!</f>
        <v>#REF!</v>
      </c>
      <c r="AC50" s="194" t="e">
        <f>+#REF!+H50+L50+P50+T50+X50+#REF!+#REF!+#REF!+#REF!</f>
        <v>#REF!</v>
      </c>
      <c r="AD50" s="307" t="e">
        <f>+#REF!+I50+M50+Q50+U50+Y50+#REF!+#REF!+#REF!+#REF!</f>
        <v>#REF!</v>
      </c>
      <c r="AE50" s="194" t="e">
        <f>+#REF!+J50+N50+R50+V50+Z50+#REF!+#REF!+#REF!+#REF!</f>
        <v>#REF!</v>
      </c>
      <c r="AF50" s="315" t="e">
        <f t="shared" si="7"/>
        <v>#REF!</v>
      </c>
      <c r="AG50" s="329" t="e">
        <f t="shared" si="10"/>
        <v>#REF!</v>
      </c>
      <c r="AH50" s="169"/>
    </row>
    <row r="51" spans="1:34" s="300" customFormat="1" ht="10.9" customHeight="1" x14ac:dyDescent="0.2">
      <c r="A51" s="369"/>
      <c r="B51" s="364"/>
      <c r="C51" s="365"/>
      <c r="D51" s="365"/>
      <c r="E51" s="365"/>
      <c r="F51" s="370"/>
      <c r="G51" s="197"/>
      <c r="H51" s="198"/>
      <c r="I51" s="199"/>
      <c r="J51" s="200"/>
      <c r="K51" s="197"/>
      <c r="L51" s="201"/>
      <c r="M51" s="199"/>
      <c r="N51" s="200"/>
      <c r="O51" s="197"/>
      <c r="P51" s="201"/>
      <c r="Q51" s="199"/>
      <c r="R51" s="200"/>
      <c r="S51" s="197"/>
      <c r="T51" s="201"/>
      <c r="U51" s="199"/>
      <c r="V51" s="200"/>
      <c r="W51" s="197"/>
      <c r="X51" s="201"/>
      <c r="Y51" s="199"/>
      <c r="Z51" s="200"/>
      <c r="AB51" s="308"/>
      <c r="AC51" s="201"/>
      <c r="AD51" s="308"/>
      <c r="AE51" s="201"/>
      <c r="AF51" s="316"/>
      <c r="AG51" s="330"/>
      <c r="AH51" s="169"/>
    </row>
    <row r="52" spans="1:34" s="300" customFormat="1" ht="10.9" customHeight="1" x14ac:dyDescent="0.2">
      <c r="A52" s="202"/>
      <c r="B52" s="172" t="s">
        <v>2075</v>
      </c>
      <c r="C52" s="371">
        <f>C14+C20+C44</f>
        <v>0</v>
      </c>
      <c r="D52" s="371">
        <f>D14+D20+D44</f>
        <v>0</v>
      </c>
      <c r="E52" s="371">
        <f>C52+D52</f>
        <v>0</v>
      </c>
      <c r="F52" s="372" t="e">
        <f>SUM(F14:F51)</f>
        <v>#DIV/0!</v>
      </c>
      <c r="G52" s="204">
        <f>SUM(G14:G51)</f>
        <v>0</v>
      </c>
      <c r="H52" s="205" t="e">
        <f>TRUNC(G52/$C$52,4)</f>
        <v>#DIV/0!</v>
      </c>
      <c r="I52" s="206">
        <f>SUM(I14:I51)</f>
        <v>0</v>
      </c>
      <c r="J52" s="207" t="e">
        <f>TRUNC(I52/$D$52,4)</f>
        <v>#DIV/0!</v>
      </c>
      <c r="K52" s="204">
        <f>SUM(K14:K51)</f>
        <v>0</v>
      </c>
      <c r="L52" s="205" t="e">
        <f>TRUNC(K52/$C$52,4)</f>
        <v>#DIV/0!</v>
      </c>
      <c r="M52" s="206">
        <f>SUM(M14:M51)</f>
        <v>0</v>
      </c>
      <c r="N52" s="207" t="e">
        <f>TRUNC(M52/$D$52,4)</f>
        <v>#DIV/0!</v>
      </c>
      <c r="O52" s="204">
        <f>SUM(O14:O51)</f>
        <v>0</v>
      </c>
      <c r="P52" s="205" t="e">
        <f>TRUNC(O52/$C$52,4)</f>
        <v>#DIV/0!</v>
      </c>
      <c r="Q52" s="206">
        <f>SUM(Q14:Q51)</f>
        <v>0</v>
      </c>
      <c r="R52" s="207" t="e">
        <f>TRUNC(Q52/$D$52,4)</f>
        <v>#DIV/0!</v>
      </c>
      <c r="S52" s="204">
        <f>SUM(S14:S51)</f>
        <v>0</v>
      </c>
      <c r="T52" s="205" t="e">
        <f>TRUNC(S52/$C$52,4)</f>
        <v>#DIV/0!</v>
      </c>
      <c r="U52" s="206">
        <f>SUM(U14:U51)</f>
        <v>0</v>
      </c>
      <c r="V52" s="207" t="e">
        <f>TRUNC(U52/$D$52,4)</f>
        <v>#DIV/0!</v>
      </c>
      <c r="W52" s="204">
        <f>SUM(W14:W51)</f>
        <v>0</v>
      </c>
      <c r="X52" s="205" t="e">
        <f>TRUNC(W52/$C$52,4)</f>
        <v>#DIV/0!</v>
      </c>
      <c r="Y52" s="206">
        <f>SUM(Y14:Y51)</f>
        <v>0</v>
      </c>
      <c r="Z52" s="207" t="e">
        <f>TRUNC(Y52/$D$52,4)</f>
        <v>#DIV/0!</v>
      </c>
      <c r="AB52" s="204"/>
      <c r="AC52" s="205"/>
      <c r="AD52" s="204"/>
      <c r="AE52" s="205"/>
      <c r="AF52" s="211"/>
      <c r="AG52" s="331"/>
      <c r="AH52" s="169"/>
    </row>
    <row r="53" spans="1:34" s="300" customFormat="1" ht="10.9" customHeight="1" x14ac:dyDescent="0.2">
      <c r="A53" s="202"/>
      <c r="B53" s="172" t="s">
        <v>2076</v>
      </c>
      <c r="C53" s="373">
        <f>Orçamentária!E1152</f>
        <v>3.79</v>
      </c>
      <c r="D53" s="371"/>
      <c r="E53" s="371"/>
      <c r="F53" s="372"/>
      <c r="G53" s="204"/>
      <c r="H53" s="205"/>
      <c r="I53" s="206"/>
      <c r="J53" s="207"/>
      <c r="K53" s="204"/>
      <c r="L53" s="205"/>
      <c r="M53" s="206"/>
      <c r="N53" s="207"/>
      <c r="O53" s="204"/>
      <c r="P53" s="205"/>
      <c r="Q53" s="206"/>
      <c r="R53" s="207"/>
      <c r="S53" s="204"/>
      <c r="T53" s="205"/>
      <c r="U53" s="206"/>
      <c r="V53" s="207"/>
      <c r="W53" s="204"/>
      <c r="X53" s="205"/>
      <c r="Y53" s="206"/>
      <c r="Z53" s="207"/>
      <c r="AB53" s="204"/>
      <c r="AC53" s="205"/>
      <c r="AD53" s="204"/>
      <c r="AE53" s="205"/>
      <c r="AF53" s="211"/>
      <c r="AG53" s="331"/>
      <c r="AH53" s="169"/>
    </row>
    <row r="54" spans="1:34" s="300" customFormat="1" ht="10.9" customHeight="1" x14ac:dyDescent="0.2">
      <c r="A54" s="202"/>
      <c r="B54" s="172" t="s">
        <v>2077</v>
      </c>
      <c r="C54" s="371">
        <f>TRUNC(C52*$C$53/100,2)</f>
        <v>0</v>
      </c>
      <c r="D54" s="371">
        <f>TRUNC(D52*$C$53/100,2)</f>
        <v>0</v>
      </c>
      <c r="E54" s="371">
        <f>C54+D54</f>
        <v>0</v>
      </c>
      <c r="F54" s="374"/>
      <c r="G54" s="204">
        <f>TRUNC(G52*$C$53/100,2)</f>
        <v>0</v>
      </c>
      <c r="H54" s="205" t="e">
        <f>TRUNC(G54/$C$54,4)</f>
        <v>#DIV/0!</v>
      </c>
      <c r="I54" s="206">
        <f>TRUNC(I52*$C$53/100,2)</f>
        <v>0</v>
      </c>
      <c r="J54" s="207" t="e">
        <f>TRUNC(I54/$D$54,4)</f>
        <v>#DIV/0!</v>
      </c>
      <c r="K54" s="204">
        <f>TRUNC(K52*$C$53/100,2)</f>
        <v>0</v>
      </c>
      <c r="L54" s="205" t="e">
        <f>TRUNC(K54/$C$54,4)</f>
        <v>#DIV/0!</v>
      </c>
      <c r="M54" s="206">
        <f>TRUNC(M52*$C$53/100,2)</f>
        <v>0</v>
      </c>
      <c r="N54" s="207" t="e">
        <f>TRUNC(M54/$D$54,4)</f>
        <v>#DIV/0!</v>
      </c>
      <c r="O54" s="204">
        <f>TRUNC(O52*$C$53/100,2)</f>
        <v>0</v>
      </c>
      <c r="P54" s="205" t="e">
        <f>TRUNC(O54/$C$54,4)</f>
        <v>#DIV/0!</v>
      </c>
      <c r="Q54" s="206">
        <f>TRUNC(Q52*$C$53/100,2)</f>
        <v>0</v>
      </c>
      <c r="R54" s="207" t="e">
        <f>TRUNC(Q54/$D$54,4)</f>
        <v>#DIV/0!</v>
      </c>
      <c r="S54" s="204">
        <f>TRUNC(S52*$C$53/100,2)</f>
        <v>0</v>
      </c>
      <c r="T54" s="205" t="e">
        <f>TRUNC(S54/$C$54,4)</f>
        <v>#DIV/0!</v>
      </c>
      <c r="U54" s="206">
        <f>TRUNC(U52*$C$53/100,2)</f>
        <v>0</v>
      </c>
      <c r="V54" s="207" t="e">
        <f>TRUNC(U54/$D$54,4)</f>
        <v>#DIV/0!</v>
      </c>
      <c r="W54" s="204">
        <f>TRUNC(W52*$C$53/100,2)</f>
        <v>0</v>
      </c>
      <c r="X54" s="205" t="e">
        <f>TRUNC(W54/$C$54,4)</f>
        <v>#DIV/0!</v>
      </c>
      <c r="Y54" s="206">
        <f>TRUNC(Y52*$C$53/100,2)</f>
        <v>0</v>
      </c>
      <c r="Z54" s="207" t="e">
        <f>TRUNC(Y54/$D$54,4)</f>
        <v>#DIV/0!</v>
      </c>
      <c r="AB54" s="204"/>
      <c r="AC54" s="205"/>
      <c r="AD54" s="204"/>
      <c r="AE54" s="205"/>
      <c r="AF54" s="211"/>
      <c r="AG54" s="331"/>
      <c r="AH54" s="169"/>
    </row>
    <row r="55" spans="1:34" s="300" customFormat="1" ht="10.9" customHeight="1" x14ac:dyDescent="0.2">
      <c r="A55" s="202"/>
      <c r="B55" s="172"/>
      <c r="C55" s="375"/>
      <c r="D55" s="375"/>
      <c r="E55" s="375"/>
      <c r="F55" s="374"/>
      <c r="G55" s="208"/>
      <c r="H55" s="209"/>
      <c r="I55" s="210"/>
      <c r="J55" s="207"/>
      <c r="K55" s="208"/>
      <c r="L55" s="209"/>
      <c r="M55" s="210"/>
      <c r="N55" s="207"/>
      <c r="O55" s="208"/>
      <c r="P55" s="209"/>
      <c r="Q55" s="210"/>
      <c r="R55" s="207"/>
      <c r="S55" s="208"/>
      <c r="T55" s="209"/>
      <c r="U55" s="210"/>
      <c r="V55" s="207"/>
      <c r="W55" s="208"/>
      <c r="X55" s="209"/>
      <c r="Y55" s="210"/>
      <c r="Z55" s="207"/>
      <c r="AB55" s="204"/>
      <c r="AC55" s="209"/>
      <c r="AD55" s="204"/>
      <c r="AE55" s="209"/>
      <c r="AF55" s="211"/>
      <c r="AG55" s="331"/>
      <c r="AH55" s="169"/>
    </row>
    <row r="56" spans="1:34" s="300" customFormat="1" ht="10.9" customHeight="1" x14ac:dyDescent="0.2">
      <c r="A56" s="202"/>
      <c r="B56" s="172" t="s">
        <v>2078</v>
      </c>
      <c r="C56" s="371">
        <f>C52+C54</f>
        <v>0</v>
      </c>
      <c r="D56" s="371">
        <f>D52+D54</f>
        <v>0</v>
      </c>
      <c r="E56" s="371">
        <f>C56+D56</f>
        <v>0</v>
      </c>
      <c r="F56" s="374"/>
      <c r="G56" s="211">
        <f>SUM(G52:G54)</f>
        <v>0</v>
      </c>
      <c r="H56" s="212"/>
      <c r="I56" s="213">
        <f>SUM(I52:I54)</f>
        <v>0</v>
      </c>
      <c r="J56" s="207"/>
      <c r="K56" s="211">
        <f>SUM(K52:K54)</f>
        <v>0</v>
      </c>
      <c r="L56" s="212"/>
      <c r="M56" s="213">
        <f>SUM(M52:M54)</f>
        <v>0</v>
      </c>
      <c r="N56" s="207"/>
      <c r="O56" s="211">
        <f>SUM(O52:O54)</f>
        <v>0</v>
      </c>
      <c r="P56" s="212"/>
      <c r="Q56" s="213">
        <f>SUM(Q52:Q54)</f>
        <v>0</v>
      </c>
      <c r="R56" s="207"/>
      <c r="S56" s="211">
        <f>SUM(S52:S54)</f>
        <v>0</v>
      </c>
      <c r="T56" s="212"/>
      <c r="U56" s="213">
        <f>SUM(U52:U54)</f>
        <v>0</v>
      </c>
      <c r="V56" s="207"/>
      <c r="W56" s="211">
        <f>SUM(W52:W54)</f>
        <v>0</v>
      </c>
      <c r="X56" s="212"/>
      <c r="Y56" s="213">
        <f>SUM(Y52:Y54)</f>
        <v>0</v>
      </c>
      <c r="Z56" s="207"/>
      <c r="AB56" s="211"/>
      <c r="AC56" s="212"/>
      <c r="AD56" s="211"/>
      <c r="AE56" s="212"/>
      <c r="AF56" s="211"/>
      <c r="AG56" s="331"/>
      <c r="AH56" s="169"/>
    </row>
    <row r="57" spans="1:34" s="300" customFormat="1" ht="10.9" customHeight="1" x14ac:dyDescent="0.2">
      <c r="A57" s="202"/>
      <c r="B57" s="214" t="s">
        <v>2079</v>
      </c>
      <c r="C57" s="375"/>
      <c r="D57" s="376"/>
      <c r="E57" s="376"/>
      <c r="F57" s="374"/>
      <c r="G57" s="208"/>
      <c r="H57" s="215"/>
      <c r="I57" s="216">
        <f>G56+I56</f>
        <v>0</v>
      </c>
      <c r="J57" s="207" t="e">
        <f>TRUNC(I57/$E$56,4)</f>
        <v>#DIV/0!</v>
      </c>
      <c r="K57" s="208"/>
      <c r="L57" s="215"/>
      <c r="M57" s="216">
        <f>K56+M56</f>
        <v>0</v>
      </c>
      <c r="N57" s="207" t="e">
        <f>TRUNC(M57/$E$56,4)</f>
        <v>#DIV/0!</v>
      </c>
      <c r="O57" s="208"/>
      <c r="P57" s="215"/>
      <c r="Q57" s="216">
        <f>O56+Q56</f>
        <v>0</v>
      </c>
      <c r="R57" s="207" t="e">
        <f>TRUNC(Q57/$E$56,4)</f>
        <v>#DIV/0!</v>
      </c>
      <c r="S57" s="208"/>
      <c r="T57" s="215"/>
      <c r="U57" s="216">
        <f>S56+U56</f>
        <v>0</v>
      </c>
      <c r="V57" s="207" t="e">
        <f>TRUNC(U57/$E$56,4)</f>
        <v>#DIV/0!</v>
      </c>
      <c r="W57" s="208"/>
      <c r="X57" s="215"/>
      <c r="Y57" s="216">
        <f>W56+Y56</f>
        <v>0</v>
      </c>
      <c r="Z57" s="207" t="e">
        <f>TRUNC(Y57/$E$56,4)</f>
        <v>#DIV/0!</v>
      </c>
      <c r="AB57" s="204"/>
      <c r="AC57" s="215"/>
      <c r="AD57" s="204"/>
      <c r="AE57" s="215"/>
      <c r="AF57" s="211"/>
      <c r="AG57" s="331"/>
      <c r="AH57" s="169"/>
    </row>
    <row r="58" spans="1:34" s="300" customFormat="1" ht="10.9" customHeight="1" x14ac:dyDescent="0.2">
      <c r="A58" s="202"/>
      <c r="B58" s="214" t="s">
        <v>2080</v>
      </c>
      <c r="C58" s="375"/>
      <c r="D58" s="377"/>
      <c r="E58" s="377"/>
      <c r="F58" s="374"/>
      <c r="G58" s="221"/>
      <c r="H58" s="222"/>
      <c r="I58" s="223"/>
      <c r="J58" s="224" t="e">
        <f>J57</f>
        <v>#DIV/0!</v>
      </c>
      <c r="K58" s="221"/>
      <c r="L58" s="222"/>
      <c r="M58" s="223"/>
      <c r="N58" s="224" t="e">
        <f>J58+N57</f>
        <v>#DIV/0!</v>
      </c>
      <c r="O58" s="221"/>
      <c r="P58" s="222"/>
      <c r="Q58" s="223"/>
      <c r="R58" s="224" t="e">
        <f>N58+R57</f>
        <v>#DIV/0!</v>
      </c>
      <c r="S58" s="221"/>
      <c r="T58" s="222"/>
      <c r="U58" s="223"/>
      <c r="V58" s="224" t="e">
        <f>R58+V57</f>
        <v>#DIV/0!</v>
      </c>
      <c r="W58" s="221"/>
      <c r="X58" s="222"/>
      <c r="Y58" s="223"/>
      <c r="Z58" s="224" t="e">
        <f>V58+Z57</f>
        <v>#DIV/0!</v>
      </c>
      <c r="AB58" s="309"/>
      <c r="AC58" s="222"/>
      <c r="AD58" s="309"/>
      <c r="AE58" s="222"/>
      <c r="AF58" s="317"/>
      <c r="AG58" s="332"/>
      <c r="AH58" s="169"/>
    </row>
    <row r="59" spans="1:34" s="300" customFormat="1" ht="9.75" thickBot="1" x14ac:dyDescent="0.25">
      <c r="A59" s="225"/>
      <c r="B59" s="226"/>
      <c r="C59" s="378"/>
      <c r="D59" s="378"/>
      <c r="E59" s="378"/>
      <c r="F59" s="379"/>
      <c r="G59" s="230"/>
      <c r="H59" s="231"/>
      <c r="I59" s="232"/>
      <c r="J59" s="233"/>
      <c r="K59" s="230"/>
      <c r="L59" s="231"/>
      <c r="M59" s="232"/>
      <c r="N59" s="233"/>
      <c r="O59" s="230"/>
      <c r="P59" s="231"/>
      <c r="Q59" s="232"/>
      <c r="R59" s="233"/>
      <c r="S59" s="230"/>
      <c r="T59" s="231"/>
      <c r="U59" s="232"/>
      <c r="V59" s="233"/>
      <c r="W59" s="230"/>
      <c r="X59" s="231"/>
      <c r="Y59" s="232"/>
      <c r="Z59" s="233"/>
      <c r="AB59" s="310"/>
      <c r="AC59" s="231"/>
      <c r="AD59" s="310"/>
      <c r="AE59" s="231"/>
      <c r="AF59" s="318"/>
      <c r="AG59" s="333"/>
      <c r="AH59" s="169"/>
    </row>
    <row r="60" spans="1:34" s="299" customFormat="1" ht="9.75" thickBot="1" x14ac:dyDescent="0.25">
      <c r="A60" s="181"/>
      <c r="B60" s="234" t="s">
        <v>2081</v>
      </c>
      <c r="C60" s="183"/>
      <c r="D60" s="183"/>
      <c r="E60" s="184"/>
      <c r="F60" s="185"/>
      <c r="G60" s="235"/>
      <c r="H60" s="236"/>
      <c r="I60" s="237"/>
      <c r="J60" s="238"/>
      <c r="K60" s="235"/>
      <c r="L60" s="236"/>
      <c r="M60" s="237"/>
      <c r="N60" s="238"/>
      <c r="O60" s="235"/>
      <c r="P60" s="236"/>
      <c r="Q60" s="237"/>
      <c r="R60" s="238"/>
      <c r="S60" s="235"/>
      <c r="T60" s="236"/>
      <c r="U60" s="237"/>
      <c r="V60" s="238"/>
      <c r="W60" s="235"/>
      <c r="X60" s="236"/>
      <c r="Y60" s="237"/>
      <c r="Z60" s="238"/>
      <c r="AB60" s="311"/>
      <c r="AC60" s="302"/>
      <c r="AD60" s="311"/>
      <c r="AE60" s="302"/>
      <c r="AF60" s="311"/>
      <c r="AG60" s="334"/>
      <c r="AH60" s="169"/>
    </row>
    <row r="61" spans="1:34" s="300" customFormat="1" ht="12.75" customHeight="1" x14ac:dyDescent="0.2">
      <c r="A61" s="382">
        <v>4</v>
      </c>
      <c r="B61" s="357" t="str">
        <f>VLOOKUP(A61,Orçamentária!$C$22:$L$1195,2,FALSE)</f>
        <v>EQUIPAMENTOS (BDI REDUZIDO)</v>
      </c>
      <c r="C61" s="358">
        <f>SUM(C62:C65)</f>
        <v>0</v>
      </c>
      <c r="D61" s="358">
        <f>SUM(D62:D65)</f>
        <v>0</v>
      </c>
      <c r="E61" s="358">
        <f>SUM(E62:E65)</f>
        <v>0</v>
      </c>
      <c r="F61" s="359"/>
      <c r="G61" s="197"/>
      <c r="H61" s="198"/>
      <c r="I61" s="199"/>
      <c r="J61" s="200"/>
      <c r="K61" s="197"/>
      <c r="L61" s="201"/>
      <c r="M61" s="199"/>
      <c r="N61" s="200"/>
      <c r="O61" s="197"/>
      <c r="P61" s="201"/>
      <c r="Q61" s="199"/>
      <c r="R61" s="200"/>
      <c r="S61" s="197"/>
      <c r="T61" s="201"/>
      <c r="U61" s="199"/>
      <c r="V61" s="200"/>
      <c r="W61" s="197"/>
      <c r="X61" s="201"/>
      <c r="Y61" s="199"/>
      <c r="Z61" s="200"/>
      <c r="AB61" s="309"/>
      <c r="AC61" s="222"/>
      <c r="AD61" s="309"/>
      <c r="AE61" s="222"/>
      <c r="AF61" s="317"/>
      <c r="AG61" s="332"/>
      <c r="AH61" s="169"/>
    </row>
    <row r="62" spans="1:34" s="300" customFormat="1" ht="12.75" customHeight="1" x14ac:dyDescent="0.2">
      <c r="A62" s="171" t="s">
        <v>36</v>
      </c>
      <c r="B62" s="364" t="str">
        <f>VLOOKUP(A62,Orçamentária!$C$22:$L$1195,2,FALSE)</f>
        <v>Ar-Condicionados</v>
      </c>
      <c r="C62" s="383">
        <f>SUM(Orçamentária!J1162:J1170)</f>
        <v>0</v>
      </c>
      <c r="D62" s="383">
        <f>SUM(Orçamentária!K1162:K1170)</f>
        <v>0</v>
      </c>
      <c r="E62" s="383">
        <f>C62+D62</f>
        <v>0</v>
      </c>
      <c r="F62" s="366" t="e">
        <f>+E62/(E$52+$E$67)</f>
        <v>#DIV/0!</v>
      </c>
      <c r="G62" s="197">
        <f>+H62*$C$62</f>
        <v>0</v>
      </c>
      <c r="H62" s="198">
        <v>0</v>
      </c>
      <c r="I62" s="199">
        <f>+J62*$D$62</f>
        <v>0</v>
      </c>
      <c r="J62" s="200">
        <f>H62</f>
        <v>0</v>
      </c>
      <c r="K62" s="197">
        <f>+L62*$C$62</f>
        <v>0</v>
      </c>
      <c r="L62" s="198">
        <v>0</v>
      </c>
      <c r="M62" s="199">
        <f>+N62*$D$62</f>
        <v>0</v>
      </c>
      <c r="N62" s="200">
        <f>L62</f>
        <v>0</v>
      </c>
      <c r="O62" s="197">
        <f>+P62*$C$62</f>
        <v>0</v>
      </c>
      <c r="P62" s="198">
        <v>0</v>
      </c>
      <c r="Q62" s="199">
        <f>+R62*$D$62</f>
        <v>0</v>
      </c>
      <c r="R62" s="200">
        <f>P62</f>
        <v>0</v>
      </c>
      <c r="S62" s="197">
        <f>+T62*$C$62</f>
        <v>0</v>
      </c>
      <c r="T62" s="198">
        <v>0</v>
      </c>
      <c r="U62" s="199">
        <f>+V62*$D$62</f>
        <v>0</v>
      </c>
      <c r="V62" s="200">
        <f>T62</f>
        <v>0</v>
      </c>
      <c r="W62" s="197">
        <f>+X62*$C$62</f>
        <v>0</v>
      </c>
      <c r="X62" s="198">
        <v>0</v>
      </c>
      <c r="Y62" s="199">
        <f>+Z62*$D$62</f>
        <v>0</v>
      </c>
      <c r="Z62" s="200">
        <f>X62</f>
        <v>0</v>
      </c>
      <c r="AB62" s="307" t="e">
        <f>+#REF!+G62+K62+O62+S62+W62+#REF!+#REF!+#REF!+#REF!</f>
        <v>#REF!</v>
      </c>
      <c r="AC62" s="194" t="e">
        <f>+#REF!+H62+L62+P62+T62+X62+#REF!+#REF!+#REF!+#REF!</f>
        <v>#REF!</v>
      </c>
      <c r="AD62" s="307" t="e">
        <f>+#REF!+I62+M62+Q62+U62+Y62+#REF!+#REF!+#REF!+#REF!</f>
        <v>#REF!</v>
      </c>
      <c r="AE62" s="194" t="e">
        <f>+#REF!+J62+N62+R62+V62+Z62+#REF!+#REF!+#REF!+#REF!</f>
        <v>#REF!</v>
      </c>
      <c r="AF62" s="315" t="e">
        <f>AB62+AD62</f>
        <v>#REF!</v>
      </c>
      <c r="AG62" s="329" t="e">
        <f>E62-AF62</f>
        <v>#REF!</v>
      </c>
      <c r="AH62" s="169"/>
    </row>
    <row r="63" spans="1:34" s="300" customFormat="1" ht="12.75" customHeight="1" x14ac:dyDescent="0.2">
      <c r="A63" s="367" t="s">
        <v>107</v>
      </c>
      <c r="B63" s="361" t="str">
        <f>VLOOKUP(A63,Orçamentária!$C$22:$L$1195,2,FALSE)</f>
        <v>Ventilação/Exaustão</v>
      </c>
      <c r="C63" s="384">
        <f>SUM(Orçamentária!J1172:J1182)</f>
        <v>0</v>
      </c>
      <c r="D63" s="384">
        <f>SUM(Orçamentária!K1172:K1182)</f>
        <v>0</v>
      </c>
      <c r="E63" s="384">
        <f>C63+D63</f>
        <v>0</v>
      </c>
      <c r="F63" s="363" t="e">
        <f>+E63/(E$52+$E$67)</f>
        <v>#DIV/0!</v>
      </c>
      <c r="G63" s="193">
        <f>+H63*$C$63</f>
        <v>0</v>
      </c>
      <c r="H63" s="194">
        <v>0</v>
      </c>
      <c r="I63" s="195">
        <f>+J63*$D$63</f>
        <v>0</v>
      </c>
      <c r="J63" s="196">
        <f>H63</f>
        <v>0</v>
      </c>
      <c r="K63" s="193">
        <f>+L63*$C$63</f>
        <v>0</v>
      </c>
      <c r="L63" s="194">
        <v>0</v>
      </c>
      <c r="M63" s="195">
        <f>+N63*$D$63</f>
        <v>0</v>
      </c>
      <c r="N63" s="196">
        <f>L63</f>
        <v>0</v>
      </c>
      <c r="O63" s="193">
        <f>+P63*$C$63</f>
        <v>0</v>
      </c>
      <c r="P63" s="194">
        <v>0</v>
      </c>
      <c r="Q63" s="195">
        <f>+R63*$D$63</f>
        <v>0</v>
      </c>
      <c r="R63" s="196">
        <f>P63</f>
        <v>0</v>
      </c>
      <c r="S63" s="193">
        <f>+T63*$C$63</f>
        <v>0</v>
      </c>
      <c r="T63" s="194">
        <v>0</v>
      </c>
      <c r="U63" s="195">
        <f>+V63*$D$63</f>
        <v>0</v>
      </c>
      <c r="V63" s="196">
        <f>T63</f>
        <v>0</v>
      </c>
      <c r="W63" s="193">
        <f>+X63*$C$63</f>
        <v>0</v>
      </c>
      <c r="X63" s="194">
        <v>0</v>
      </c>
      <c r="Y63" s="195">
        <f>+Z63*$D$63</f>
        <v>0</v>
      </c>
      <c r="Z63" s="196">
        <f>X63</f>
        <v>0</v>
      </c>
      <c r="AB63" s="308" t="e">
        <f>+#REF!+G63+K63+O63+S63+W63+#REF!+#REF!+#REF!+#REF!</f>
        <v>#REF!</v>
      </c>
      <c r="AC63" s="198" t="e">
        <f>+#REF!+H63+L63+P63+T63+X63+#REF!+#REF!+#REF!+#REF!</f>
        <v>#REF!</v>
      </c>
      <c r="AD63" s="308" t="e">
        <f>+#REF!+I63+M63+Q63+U63+Y63+#REF!+#REF!+#REF!+#REF!</f>
        <v>#REF!</v>
      </c>
      <c r="AE63" s="198" t="e">
        <f>+#REF!+J63+N63+R63+V63+Z63+#REF!+#REF!+#REF!+#REF!</f>
        <v>#REF!</v>
      </c>
      <c r="AF63" s="316" t="e">
        <f>AB63+AD63</f>
        <v>#REF!</v>
      </c>
      <c r="AG63" s="330" t="e">
        <f>E63-AF63</f>
        <v>#REF!</v>
      </c>
      <c r="AH63" s="169"/>
    </row>
    <row r="64" spans="1:34" s="300" customFormat="1" ht="12.75" customHeight="1" x14ac:dyDescent="0.2">
      <c r="A64" s="171" t="s">
        <v>112</v>
      </c>
      <c r="B64" s="364" t="str">
        <f>VLOOKUP(A64,Orçamentária!$C$22:$L$1195,2,FALSE)</f>
        <v>Gabinetes de Ventilação</v>
      </c>
      <c r="C64" s="383">
        <f>SUM(Orçamentária!J1184:J1187)</f>
        <v>0</v>
      </c>
      <c r="D64" s="383">
        <f>SUM(Orçamentária!K1184:K1187)</f>
        <v>0</v>
      </c>
      <c r="E64" s="383">
        <f>C64+D64</f>
        <v>0</v>
      </c>
      <c r="F64" s="366" t="e">
        <f>+E64/(E$52+$E$67)</f>
        <v>#DIV/0!</v>
      </c>
      <c r="G64" s="197">
        <f>+H64*$C$64</f>
        <v>0</v>
      </c>
      <c r="H64" s="198">
        <v>0</v>
      </c>
      <c r="I64" s="199">
        <f>+J64*$D$64</f>
        <v>0</v>
      </c>
      <c r="J64" s="200">
        <f>H64</f>
        <v>0</v>
      </c>
      <c r="K64" s="197">
        <f>+L64*$C$64</f>
        <v>0</v>
      </c>
      <c r="L64" s="198">
        <v>0</v>
      </c>
      <c r="M64" s="199">
        <f>+N64*$D$64</f>
        <v>0</v>
      </c>
      <c r="N64" s="200">
        <f>L64</f>
        <v>0</v>
      </c>
      <c r="O64" s="197">
        <f>+P64*$C$64</f>
        <v>0</v>
      </c>
      <c r="P64" s="198">
        <v>0</v>
      </c>
      <c r="Q64" s="199">
        <f>+R64*$D$64</f>
        <v>0</v>
      </c>
      <c r="R64" s="200">
        <f>P64</f>
        <v>0</v>
      </c>
      <c r="S64" s="197">
        <f>+T64*$C$64</f>
        <v>0</v>
      </c>
      <c r="T64" s="198">
        <v>0</v>
      </c>
      <c r="U64" s="199">
        <f>+V64*$D$64</f>
        <v>0</v>
      </c>
      <c r="V64" s="200">
        <f>T64</f>
        <v>0</v>
      </c>
      <c r="W64" s="197">
        <f>+X64*$C$64</f>
        <v>0</v>
      </c>
      <c r="X64" s="198">
        <v>0</v>
      </c>
      <c r="Y64" s="199">
        <f>+Z64*$D$64</f>
        <v>0</v>
      </c>
      <c r="Z64" s="200">
        <f>X64</f>
        <v>0</v>
      </c>
      <c r="AB64" s="307" t="e">
        <f>+#REF!+G64+K64+O64+S64+W64+#REF!+#REF!+#REF!+#REF!</f>
        <v>#REF!</v>
      </c>
      <c r="AC64" s="194" t="e">
        <f>+#REF!+H64+L64+P64+T64+X64+#REF!+#REF!+#REF!+#REF!</f>
        <v>#REF!</v>
      </c>
      <c r="AD64" s="307" t="e">
        <f>+#REF!+I64+M64+Q64+U64+Y64+#REF!+#REF!+#REF!+#REF!</f>
        <v>#REF!</v>
      </c>
      <c r="AE64" s="194" t="e">
        <f>+#REF!+J64+N64+R64+V64+Z64+#REF!+#REF!+#REF!+#REF!</f>
        <v>#REF!</v>
      </c>
      <c r="AF64" s="315" t="e">
        <f>AB64+AD64</f>
        <v>#REF!</v>
      </c>
      <c r="AG64" s="329" t="e">
        <f>E64-AF64</f>
        <v>#REF!</v>
      </c>
      <c r="AH64" s="169"/>
    </row>
    <row r="65" spans="1:34" s="300" customFormat="1" ht="12.75" customHeight="1" x14ac:dyDescent="0.2">
      <c r="A65" s="367" t="s">
        <v>117</v>
      </c>
      <c r="B65" s="361" t="str">
        <f>VLOOKUP(A65,Orçamentária!$C$22:$L$1195,2,FALSE)</f>
        <v>Coifas</v>
      </c>
      <c r="C65" s="384">
        <f>SUM(Orçamentária!J1189:J1194)</f>
        <v>0</v>
      </c>
      <c r="D65" s="384">
        <f>SUM(Orçamentária!K1189:K1194)</f>
        <v>0</v>
      </c>
      <c r="E65" s="384">
        <f>C65+D65</f>
        <v>0</v>
      </c>
      <c r="F65" s="363" t="e">
        <f>+E65/(E$52+$E$67)</f>
        <v>#DIV/0!</v>
      </c>
      <c r="G65" s="193">
        <f>+H65*$C$65</f>
        <v>0</v>
      </c>
      <c r="H65" s="194">
        <v>0</v>
      </c>
      <c r="I65" s="195">
        <f>+J65*$D$65</f>
        <v>0</v>
      </c>
      <c r="J65" s="196">
        <f>H65</f>
        <v>0</v>
      </c>
      <c r="K65" s="193">
        <f>+L65*$C$65</f>
        <v>0</v>
      </c>
      <c r="L65" s="194">
        <v>0</v>
      </c>
      <c r="M65" s="195">
        <f>+N65*$D$65</f>
        <v>0</v>
      </c>
      <c r="N65" s="196">
        <f>L65</f>
        <v>0</v>
      </c>
      <c r="O65" s="193">
        <f>+P65*$C$65</f>
        <v>0</v>
      </c>
      <c r="P65" s="194">
        <v>0</v>
      </c>
      <c r="Q65" s="195">
        <f>+R65*$D$65</f>
        <v>0</v>
      </c>
      <c r="R65" s="196">
        <f>P65</f>
        <v>0</v>
      </c>
      <c r="S65" s="193">
        <f>+T65*$C$65</f>
        <v>0</v>
      </c>
      <c r="T65" s="194">
        <v>0</v>
      </c>
      <c r="U65" s="195">
        <f>+V65*$D$65</f>
        <v>0</v>
      </c>
      <c r="V65" s="196">
        <f>T65</f>
        <v>0</v>
      </c>
      <c r="W65" s="193">
        <f>+X65*$C$65</f>
        <v>0</v>
      </c>
      <c r="X65" s="194">
        <v>0</v>
      </c>
      <c r="Y65" s="195">
        <f>+Z65*$D$65</f>
        <v>0</v>
      </c>
      <c r="Z65" s="196">
        <f>X65</f>
        <v>0</v>
      </c>
      <c r="AB65" s="308" t="e">
        <f>+#REF!+G65+K65+O65+S65+W65+#REF!+#REF!+#REF!+#REF!</f>
        <v>#REF!</v>
      </c>
      <c r="AC65" s="198" t="e">
        <f>+#REF!+H65+L65+P65+T65+X65+#REF!+#REF!+#REF!+#REF!</f>
        <v>#REF!</v>
      </c>
      <c r="AD65" s="308" t="e">
        <f>+#REF!+I65+M65+Q65+U65+Y65+#REF!+#REF!+#REF!+#REF!</f>
        <v>#REF!</v>
      </c>
      <c r="AE65" s="198" t="e">
        <f>+#REF!+J65+N65+R65+V65+Z65+#REF!+#REF!+#REF!+#REF!</f>
        <v>#REF!</v>
      </c>
      <c r="AF65" s="316" t="e">
        <f>AB65+AD65</f>
        <v>#REF!</v>
      </c>
      <c r="AG65" s="330" t="e">
        <f>E65-AF65</f>
        <v>#REF!</v>
      </c>
      <c r="AH65" s="169"/>
    </row>
    <row r="66" spans="1:34" s="300" customFormat="1" ht="10.9" customHeight="1" x14ac:dyDescent="0.2">
      <c r="A66" s="171"/>
      <c r="B66" s="364"/>
      <c r="C66" s="383"/>
      <c r="D66" s="383"/>
      <c r="E66" s="383"/>
      <c r="F66" s="370"/>
      <c r="G66" s="239"/>
      <c r="H66" s="240"/>
      <c r="I66" s="241"/>
      <c r="J66" s="242"/>
      <c r="K66" s="239"/>
      <c r="L66" s="243"/>
      <c r="M66" s="241"/>
      <c r="N66" s="242"/>
      <c r="O66" s="239"/>
      <c r="P66" s="243"/>
      <c r="Q66" s="241"/>
      <c r="R66" s="242"/>
      <c r="S66" s="239"/>
      <c r="T66" s="243"/>
      <c r="U66" s="241"/>
      <c r="V66" s="242"/>
      <c r="W66" s="239"/>
      <c r="X66" s="243"/>
      <c r="Y66" s="241"/>
      <c r="Z66" s="242"/>
      <c r="AB66" s="307"/>
      <c r="AC66" s="194"/>
      <c r="AD66" s="307"/>
      <c r="AE66" s="194"/>
      <c r="AF66" s="315"/>
      <c r="AG66" s="329"/>
      <c r="AH66" s="169"/>
    </row>
    <row r="67" spans="1:34" s="299" customFormat="1" ht="10.9" customHeight="1" x14ac:dyDescent="0.2">
      <c r="A67" s="385"/>
      <c r="B67" s="172" t="s">
        <v>2082</v>
      </c>
      <c r="C67" s="371">
        <f>C61</f>
        <v>0</v>
      </c>
      <c r="D67" s="371">
        <f>D61</f>
        <v>0</v>
      </c>
      <c r="E67" s="371">
        <f>C67+D67</f>
        <v>0</v>
      </c>
      <c r="F67" s="386" t="e">
        <f>SUM(F62:F65)</f>
        <v>#DIV/0!</v>
      </c>
      <c r="G67" s="244">
        <f>SUM(G62:G66)</f>
        <v>0</v>
      </c>
      <c r="H67" s="245" t="e">
        <f>TRUNC(G67/$C$67,4)</f>
        <v>#DIV/0!</v>
      </c>
      <c r="I67" s="210">
        <f>SUM(I62:I66)</f>
        <v>0</v>
      </c>
      <c r="J67" s="207" t="e">
        <f>TRUNC(I67/$D$67,4)</f>
        <v>#DIV/0!</v>
      </c>
      <c r="K67" s="244">
        <f>SUM(K62:K66)</f>
        <v>0</v>
      </c>
      <c r="L67" s="245" t="e">
        <f>TRUNC(K67/$C$67,4)</f>
        <v>#DIV/0!</v>
      </c>
      <c r="M67" s="210">
        <f>SUM(M62:M66)</f>
        <v>0</v>
      </c>
      <c r="N67" s="207" t="e">
        <f>TRUNC(M67/$D$67,4)</f>
        <v>#DIV/0!</v>
      </c>
      <c r="O67" s="244">
        <f>SUM(O62:O66)</f>
        <v>0</v>
      </c>
      <c r="P67" s="245" t="e">
        <f>TRUNC(O67/$C$67,4)</f>
        <v>#DIV/0!</v>
      </c>
      <c r="Q67" s="210">
        <f>SUM(Q62:Q66)</f>
        <v>0</v>
      </c>
      <c r="R67" s="207" t="e">
        <f>TRUNC(Q67/$D$67,4)</f>
        <v>#DIV/0!</v>
      </c>
      <c r="S67" s="244">
        <f>SUM(S62:S66)</f>
        <v>0</v>
      </c>
      <c r="T67" s="245" t="e">
        <f>TRUNC(S67/$C$67,4)</f>
        <v>#DIV/0!</v>
      </c>
      <c r="U67" s="210">
        <f>SUM(U62:U66)</f>
        <v>0</v>
      </c>
      <c r="V67" s="207" t="e">
        <f>TRUNC(U67/$D$67,4)</f>
        <v>#DIV/0!</v>
      </c>
      <c r="W67" s="244">
        <f>SUM(W62:W66)</f>
        <v>0</v>
      </c>
      <c r="X67" s="245" t="e">
        <f>TRUNC(W67/$C$67,4)</f>
        <v>#DIV/0!</v>
      </c>
      <c r="Y67" s="210">
        <f>SUM(Y62:Y66)</f>
        <v>0</v>
      </c>
      <c r="Z67" s="207" t="e">
        <f>TRUNC(Y67/$D$67,4)</f>
        <v>#DIV/0!</v>
      </c>
      <c r="AB67" s="312"/>
      <c r="AC67" s="243"/>
      <c r="AD67" s="312"/>
      <c r="AE67" s="243"/>
      <c r="AF67" s="319"/>
      <c r="AG67" s="335"/>
      <c r="AH67" s="169"/>
    </row>
    <row r="68" spans="1:34" s="300" customFormat="1" ht="10.9" customHeight="1" x14ac:dyDescent="0.2">
      <c r="A68" s="202"/>
      <c r="B68" s="172" t="s">
        <v>2083</v>
      </c>
      <c r="C68" s="373">
        <f>Orçamentária!E1218</f>
        <v>3.79</v>
      </c>
      <c r="D68" s="375"/>
      <c r="E68" s="375"/>
      <c r="F68" s="374"/>
      <c r="G68" s="244"/>
      <c r="H68" s="245"/>
      <c r="I68" s="210"/>
      <c r="J68" s="207"/>
      <c r="K68" s="244"/>
      <c r="L68" s="245"/>
      <c r="M68" s="210"/>
      <c r="N68" s="207"/>
      <c r="O68" s="244"/>
      <c r="P68" s="245"/>
      <c r="Q68" s="210"/>
      <c r="R68" s="207"/>
      <c r="S68" s="244"/>
      <c r="T68" s="245"/>
      <c r="U68" s="210"/>
      <c r="V68" s="207"/>
      <c r="W68" s="244"/>
      <c r="X68" s="245"/>
      <c r="Y68" s="210"/>
      <c r="Z68" s="207"/>
      <c r="AB68" s="211"/>
      <c r="AC68" s="245"/>
      <c r="AD68" s="211"/>
      <c r="AE68" s="245"/>
      <c r="AF68" s="211"/>
      <c r="AG68" s="331"/>
      <c r="AH68" s="169"/>
    </row>
    <row r="69" spans="1:34" s="300" customFormat="1" ht="10.9" customHeight="1" x14ac:dyDescent="0.2">
      <c r="A69" s="202"/>
      <c r="B69" s="172" t="s">
        <v>2084</v>
      </c>
      <c r="C69" s="371">
        <f>TRUNC(C67*$C$68/100,2)</f>
        <v>0</v>
      </c>
      <c r="D69" s="371">
        <f>TRUNC(D67*$C$68/100,2)</f>
        <v>0</v>
      </c>
      <c r="E69" s="371">
        <f>C69+D69</f>
        <v>0</v>
      </c>
      <c r="F69" s="374"/>
      <c r="G69" s="244">
        <f>TRUNC(G67*$C$68/100,2)</f>
        <v>0</v>
      </c>
      <c r="H69" s="245" t="e">
        <f>TRUNC(G69/$C$69,4)</f>
        <v>#DIV/0!</v>
      </c>
      <c r="I69" s="210">
        <f>TRUNC(I67*$C$68/100,2)</f>
        <v>0</v>
      </c>
      <c r="J69" s="207" t="e">
        <f>TRUNC(I69/$D$69,4)</f>
        <v>#DIV/0!</v>
      </c>
      <c r="K69" s="244">
        <f>TRUNC(K67*$C$68/100,2)</f>
        <v>0</v>
      </c>
      <c r="L69" s="245" t="e">
        <f>TRUNC(K69/$C$69,4)</f>
        <v>#DIV/0!</v>
      </c>
      <c r="M69" s="210">
        <f>TRUNC(M67*$C$68/100,2)</f>
        <v>0</v>
      </c>
      <c r="N69" s="207" t="e">
        <f>TRUNC(M69/$D$69,4)</f>
        <v>#DIV/0!</v>
      </c>
      <c r="O69" s="244">
        <f>TRUNC(O67*$C$68/100,2)</f>
        <v>0</v>
      </c>
      <c r="P69" s="245" t="e">
        <f>TRUNC(O69/$C$69,4)</f>
        <v>#DIV/0!</v>
      </c>
      <c r="Q69" s="210">
        <f>TRUNC(Q67*$C$68/100,2)</f>
        <v>0</v>
      </c>
      <c r="R69" s="207" t="e">
        <f>TRUNC(Q69/$D$69,4)</f>
        <v>#DIV/0!</v>
      </c>
      <c r="S69" s="244">
        <f>TRUNC(S67*$C$68/100,2)</f>
        <v>0</v>
      </c>
      <c r="T69" s="245" t="e">
        <f>TRUNC(S69/$C$69,4)</f>
        <v>#DIV/0!</v>
      </c>
      <c r="U69" s="210">
        <f>TRUNC(U67*$C$68/100,2)</f>
        <v>0</v>
      </c>
      <c r="V69" s="207" t="e">
        <f>TRUNC(U69/$D$69,4)</f>
        <v>#DIV/0!</v>
      </c>
      <c r="W69" s="244">
        <f>TRUNC(W67*$C$68/100,2)</f>
        <v>0</v>
      </c>
      <c r="X69" s="245" t="e">
        <f>TRUNC(W69/$C$69,4)</f>
        <v>#DIV/0!</v>
      </c>
      <c r="Y69" s="210">
        <f>TRUNC(Y67*$C$68/100,2)</f>
        <v>0</v>
      </c>
      <c r="Z69" s="207" t="e">
        <f>TRUNC(Y69/$D$69,4)</f>
        <v>#DIV/0!</v>
      </c>
      <c r="AB69" s="211"/>
      <c r="AC69" s="245"/>
      <c r="AD69" s="211"/>
      <c r="AE69" s="245"/>
      <c r="AF69" s="211"/>
      <c r="AG69" s="331"/>
      <c r="AH69" s="169"/>
    </row>
    <row r="70" spans="1:34" s="300" customFormat="1" ht="10.9" customHeight="1" x14ac:dyDescent="0.2">
      <c r="A70" s="202"/>
      <c r="B70" s="172"/>
      <c r="C70" s="375"/>
      <c r="D70" s="375"/>
      <c r="E70" s="375"/>
      <c r="F70" s="374"/>
      <c r="G70" s="208"/>
      <c r="H70" s="209"/>
      <c r="I70" s="210"/>
      <c r="J70" s="207"/>
      <c r="K70" s="208"/>
      <c r="L70" s="209"/>
      <c r="M70" s="210"/>
      <c r="N70" s="207"/>
      <c r="O70" s="208"/>
      <c r="P70" s="209"/>
      <c r="Q70" s="210"/>
      <c r="R70" s="207"/>
      <c r="S70" s="208"/>
      <c r="T70" s="209"/>
      <c r="U70" s="210"/>
      <c r="V70" s="207"/>
      <c r="W70" s="208"/>
      <c r="X70" s="209"/>
      <c r="Y70" s="210"/>
      <c r="Z70" s="207"/>
      <c r="AB70" s="211"/>
      <c r="AC70" s="245"/>
      <c r="AD70" s="211"/>
      <c r="AE70" s="245"/>
      <c r="AF70" s="211"/>
      <c r="AG70" s="331"/>
      <c r="AH70" s="169"/>
    </row>
    <row r="71" spans="1:34" s="300" customFormat="1" ht="10.9" customHeight="1" x14ac:dyDescent="0.2">
      <c r="A71" s="202"/>
      <c r="B71" s="172" t="s">
        <v>2085</v>
      </c>
      <c r="C71" s="371">
        <f>C67+C69</f>
        <v>0</v>
      </c>
      <c r="D71" s="371">
        <f>D67+D69</f>
        <v>0</v>
      </c>
      <c r="E71" s="371">
        <f>C71+D71</f>
        <v>0</v>
      </c>
      <c r="F71" s="374"/>
      <c r="G71" s="211">
        <f>SUM(G67:G69)</f>
        <v>0</v>
      </c>
      <c r="H71" s="212"/>
      <c r="I71" s="213">
        <f>SUM(I67:I69)</f>
        <v>0</v>
      </c>
      <c r="J71" s="207"/>
      <c r="K71" s="211">
        <f>SUM(K67:K69)</f>
        <v>0</v>
      </c>
      <c r="L71" s="212"/>
      <c r="M71" s="213">
        <f>SUM(M67:M69)</f>
        <v>0</v>
      </c>
      <c r="N71" s="207"/>
      <c r="O71" s="211">
        <f>SUM(O67:O69)</f>
        <v>0</v>
      </c>
      <c r="P71" s="212"/>
      <c r="Q71" s="213">
        <f>SUM(Q67:Q69)</f>
        <v>0</v>
      </c>
      <c r="R71" s="207"/>
      <c r="S71" s="211">
        <f>SUM(S67:S69)</f>
        <v>0</v>
      </c>
      <c r="T71" s="212"/>
      <c r="U71" s="213">
        <f>SUM(U67:U69)</f>
        <v>0</v>
      </c>
      <c r="V71" s="207"/>
      <c r="W71" s="211">
        <f>SUM(W67:W69)</f>
        <v>0</v>
      </c>
      <c r="X71" s="212"/>
      <c r="Y71" s="213">
        <f>SUM(Y67:Y69)</f>
        <v>0</v>
      </c>
      <c r="Z71" s="207"/>
      <c r="AB71" s="204"/>
      <c r="AC71" s="209"/>
      <c r="AD71" s="204"/>
      <c r="AE71" s="209"/>
      <c r="AF71" s="211"/>
      <c r="AG71" s="331"/>
      <c r="AH71" s="169"/>
    </row>
    <row r="72" spans="1:34" s="300" customFormat="1" ht="10.9" customHeight="1" x14ac:dyDescent="0.2">
      <c r="A72" s="202"/>
      <c r="B72" s="214" t="s">
        <v>2079</v>
      </c>
      <c r="C72" s="375"/>
      <c r="D72" s="376"/>
      <c r="E72" s="376"/>
      <c r="F72" s="374"/>
      <c r="G72" s="208"/>
      <c r="H72" s="215"/>
      <c r="I72" s="216">
        <f>G71+I71</f>
        <v>0</v>
      </c>
      <c r="J72" s="207" t="e">
        <f>TRUNC(I72/$E$71,4)</f>
        <v>#DIV/0!</v>
      </c>
      <c r="K72" s="208"/>
      <c r="L72" s="215"/>
      <c r="M72" s="216">
        <f>K71+M71</f>
        <v>0</v>
      </c>
      <c r="N72" s="207" t="e">
        <f>TRUNC(M72/$E$71,4)</f>
        <v>#DIV/0!</v>
      </c>
      <c r="O72" s="208"/>
      <c r="P72" s="215"/>
      <c r="Q72" s="216">
        <f>O71+Q71</f>
        <v>0</v>
      </c>
      <c r="R72" s="207" t="e">
        <f>TRUNC(Q72/$E$71,4)</f>
        <v>#DIV/0!</v>
      </c>
      <c r="S72" s="208"/>
      <c r="T72" s="215"/>
      <c r="U72" s="216">
        <f>S71+U71</f>
        <v>0</v>
      </c>
      <c r="V72" s="207" t="e">
        <f>TRUNC(U72/$E$71,4)</f>
        <v>#DIV/0!</v>
      </c>
      <c r="W72" s="208"/>
      <c r="X72" s="215"/>
      <c r="Y72" s="216">
        <f>W71+Y71</f>
        <v>0</v>
      </c>
      <c r="Z72" s="207" t="e">
        <f>TRUNC(Y72/$E$71,4)</f>
        <v>#DIV/0!</v>
      </c>
      <c r="AB72" s="211"/>
      <c r="AC72" s="212"/>
      <c r="AD72" s="211"/>
      <c r="AE72" s="212"/>
      <c r="AF72" s="211"/>
      <c r="AG72" s="331"/>
      <c r="AH72" s="169"/>
    </row>
    <row r="73" spans="1:34" s="300" customFormat="1" ht="10.9" customHeight="1" x14ac:dyDescent="0.2">
      <c r="A73" s="202"/>
      <c r="B73" s="214" t="s">
        <v>2080</v>
      </c>
      <c r="C73" s="375"/>
      <c r="D73" s="377"/>
      <c r="E73" s="377"/>
      <c r="F73" s="374"/>
      <c r="G73" s="221"/>
      <c r="H73" s="222"/>
      <c r="I73" s="248"/>
      <c r="J73" s="224" t="e">
        <f>J72</f>
        <v>#DIV/0!</v>
      </c>
      <c r="K73" s="221"/>
      <c r="L73" s="222"/>
      <c r="M73" s="248"/>
      <c r="N73" s="224" t="e">
        <f>N72</f>
        <v>#DIV/0!</v>
      </c>
      <c r="O73" s="221"/>
      <c r="P73" s="222"/>
      <c r="Q73" s="248"/>
      <c r="R73" s="224" t="e">
        <f>R72</f>
        <v>#DIV/0!</v>
      </c>
      <c r="S73" s="221"/>
      <c r="T73" s="222"/>
      <c r="U73" s="248"/>
      <c r="V73" s="224" t="e">
        <f>V72</f>
        <v>#DIV/0!</v>
      </c>
      <c r="W73" s="221"/>
      <c r="X73" s="222"/>
      <c r="Y73" s="248"/>
      <c r="Z73" s="224" t="e">
        <f>Z72</f>
        <v>#DIV/0!</v>
      </c>
      <c r="AB73" s="204"/>
      <c r="AC73" s="215"/>
      <c r="AD73" s="204"/>
      <c r="AE73" s="215"/>
      <c r="AF73" s="211"/>
      <c r="AG73" s="331"/>
      <c r="AH73" s="169"/>
    </row>
    <row r="74" spans="1:34" s="300" customFormat="1" ht="10.9" customHeight="1" thickBot="1" x14ac:dyDescent="0.25">
      <c r="A74" s="225"/>
      <c r="B74" s="226"/>
      <c r="C74" s="378"/>
      <c r="D74" s="378"/>
      <c r="E74" s="378"/>
      <c r="F74" s="379"/>
      <c r="G74" s="249"/>
      <c r="H74" s="250"/>
      <c r="I74" s="251"/>
      <c r="J74" s="252"/>
      <c r="K74" s="249"/>
      <c r="L74" s="250"/>
      <c r="M74" s="251"/>
      <c r="N74" s="252"/>
      <c r="O74" s="249"/>
      <c r="P74" s="250"/>
      <c r="Q74" s="251"/>
      <c r="R74" s="252"/>
      <c r="S74" s="249"/>
      <c r="T74" s="250"/>
      <c r="U74" s="251"/>
      <c r="V74" s="252"/>
      <c r="W74" s="249"/>
      <c r="X74" s="250"/>
      <c r="Y74" s="251"/>
      <c r="Z74" s="252"/>
      <c r="AB74" s="309"/>
      <c r="AC74" s="222"/>
      <c r="AD74" s="309"/>
      <c r="AE74" s="222"/>
      <c r="AF74" s="317"/>
      <c r="AG74" s="332"/>
      <c r="AH74" s="169"/>
    </row>
    <row r="75" spans="1:34" s="300" customFormat="1" ht="9.75" thickBot="1" x14ac:dyDescent="0.25">
      <c r="A75" s="253"/>
      <c r="B75" s="254"/>
      <c r="C75" s="255"/>
      <c r="D75" s="246"/>
      <c r="E75" s="246"/>
      <c r="F75" s="247"/>
      <c r="G75" s="256"/>
      <c r="H75" s="257"/>
      <c r="I75" s="258"/>
      <c r="J75" s="259"/>
      <c r="K75" s="256"/>
      <c r="L75" s="257"/>
      <c r="M75" s="258"/>
      <c r="N75" s="259"/>
      <c r="O75" s="256"/>
      <c r="P75" s="257"/>
      <c r="Q75" s="258"/>
      <c r="R75" s="259"/>
      <c r="S75" s="256"/>
      <c r="T75" s="257"/>
      <c r="U75" s="258"/>
      <c r="V75" s="259"/>
      <c r="W75" s="256"/>
      <c r="X75" s="257"/>
      <c r="Y75" s="258"/>
      <c r="Z75" s="259"/>
      <c r="AB75" s="313"/>
      <c r="AC75" s="250"/>
      <c r="AD75" s="313"/>
      <c r="AE75" s="250"/>
      <c r="AF75" s="320"/>
      <c r="AG75" s="336"/>
      <c r="AH75" s="169"/>
    </row>
    <row r="76" spans="1:34" s="300" customFormat="1" ht="10.9" customHeight="1" x14ac:dyDescent="0.2">
      <c r="A76" s="217"/>
      <c r="B76" s="218" t="s">
        <v>2086</v>
      </c>
      <c r="C76" s="203">
        <f>C56+C71</f>
        <v>0</v>
      </c>
      <c r="D76" s="203">
        <f>D56+D71</f>
        <v>0</v>
      </c>
      <c r="E76" s="203">
        <f>C76+D76</f>
        <v>0</v>
      </c>
      <c r="F76" s="220"/>
      <c r="G76" s="211">
        <f>G56+G71</f>
        <v>0</v>
      </c>
      <c r="H76" s="212"/>
      <c r="I76" s="213">
        <f>I71+I56</f>
        <v>0</v>
      </c>
      <c r="J76" s="224"/>
      <c r="K76" s="211">
        <f>K56+K71</f>
        <v>0</v>
      </c>
      <c r="L76" s="212"/>
      <c r="M76" s="213">
        <f>M71+M56</f>
        <v>0</v>
      </c>
      <c r="N76" s="224"/>
      <c r="O76" s="211">
        <f>O56+O71</f>
        <v>0</v>
      </c>
      <c r="P76" s="212"/>
      <c r="Q76" s="213">
        <f>Q71+Q56</f>
        <v>0</v>
      </c>
      <c r="R76" s="224"/>
      <c r="S76" s="211">
        <f>S56+S71</f>
        <v>0</v>
      </c>
      <c r="T76" s="212"/>
      <c r="U76" s="213">
        <f>U71+U56</f>
        <v>0</v>
      </c>
      <c r="V76" s="224"/>
      <c r="W76" s="211">
        <f>W56+W71</f>
        <v>0</v>
      </c>
      <c r="X76" s="212"/>
      <c r="Y76" s="213">
        <f>Y71+Y56</f>
        <v>0</v>
      </c>
      <c r="Z76" s="224"/>
      <c r="AB76" s="314"/>
      <c r="AC76" s="257"/>
      <c r="AD76" s="314"/>
      <c r="AE76" s="257"/>
      <c r="AF76" s="321"/>
      <c r="AG76" s="334"/>
      <c r="AH76" s="169"/>
    </row>
    <row r="77" spans="1:34" s="300" customFormat="1" ht="10.9" customHeight="1" x14ac:dyDescent="0.2">
      <c r="A77" s="217"/>
      <c r="B77" s="218" t="s">
        <v>2087</v>
      </c>
      <c r="C77" s="219"/>
      <c r="D77" s="260"/>
      <c r="E77" s="261"/>
      <c r="F77" s="220"/>
      <c r="G77" s="208"/>
      <c r="H77" s="215"/>
      <c r="I77" s="216">
        <f>G76+I76</f>
        <v>0</v>
      </c>
      <c r="J77" s="224" t="e">
        <f>TRUNC((+I77/$E$76),6)+F77</f>
        <v>#DIV/0!</v>
      </c>
      <c r="K77" s="208"/>
      <c r="L77" s="215"/>
      <c r="M77" s="216">
        <f>K76+M76</f>
        <v>0</v>
      </c>
      <c r="N77" s="224" t="e">
        <f>TRUNC((+M77/$E$76),6)+J77</f>
        <v>#DIV/0!</v>
      </c>
      <c r="O77" s="208"/>
      <c r="P77" s="215"/>
      <c r="Q77" s="216">
        <f>O76+Q76</f>
        <v>0</v>
      </c>
      <c r="R77" s="224" t="e">
        <f>TRUNC((+Q77/$E$76),6)+N77</f>
        <v>#DIV/0!</v>
      </c>
      <c r="S77" s="208"/>
      <c r="T77" s="215"/>
      <c r="U77" s="216">
        <f>S76+U76</f>
        <v>0</v>
      </c>
      <c r="V77" s="224" t="e">
        <f>TRUNC((+U77/$E$76),6)+R77</f>
        <v>#DIV/0!</v>
      </c>
      <c r="W77" s="208"/>
      <c r="X77" s="215"/>
      <c r="Y77" s="216">
        <f>W76+Y76</f>
        <v>0</v>
      </c>
      <c r="Z77" s="224" t="e">
        <f>TRUNC((+Y77/$E$76),6)+V77</f>
        <v>#DIV/0!</v>
      </c>
      <c r="AB77" s="340" t="e">
        <f>SUM(AB14:AB76)</f>
        <v>#REF!</v>
      </c>
      <c r="AC77" s="194" t="e">
        <f>TRUNC((+AB77/$C$76),6)</f>
        <v>#REF!</v>
      </c>
      <c r="AD77" s="340" t="e">
        <f>SUM(AD14:AD76)</f>
        <v>#REF!</v>
      </c>
      <c r="AE77" s="194" t="e">
        <f>TRUNC((+AD77/$C$76),6)</f>
        <v>#REF!</v>
      </c>
      <c r="AF77" s="341" t="e">
        <f>SUM(AF14:AF76)</f>
        <v>#REF!</v>
      </c>
      <c r="AG77" s="342" t="e">
        <f>SUM(AG14:AG76)</f>
        <v>#REF!</v>
      </c>
      <c r="AH77" s="169"/>
    </row>
    <row r="78" spans="1:34" s="300" customFormat="1" ht="10.9" customHeight="1" thickBot="1" x14ac:dyDescent="0.25">
      <c r="A78" s="262"/>
      <c r="B78" s="263"/>
      <c r="C78" s="227"/>
      <c r="D78" s="228"/>
      <c r="E78" s="228"/>
      <c r="F78" s="229"/>
      <c r="G78" s="230"/>
      <c r="H78" s="231"/>
      <c r="I78" s="264"/>
      <c r="J78" s="265"/>
      <c r="K78" s="230"/>
      <c r="L78" s="231"/>
      <c r="M78" s="264"/>
      <c r="N78" s="265"/>
      <c r="O78" s="230"/>
      <c r="P78" s="231"/>
      <c r="Q78" s="264"/>
      <c r="R78" s="265"/>
      <c r="S78" s="230"/>
      <c r="T78" s="231"/>
      <c r="U78" s="264"/>
      <c r="V78" s="265"/>
      <c r="W78" s="230"/>
      <c r="X78" s="231"/>
      <c r="Y78" s="264"/>
      <c r="Z78" s="265"/>
      <c r="AB78" s="204"/>
      <c r="AC78" s="215"/>
      <c r="AD78" s="204"/>
      <c r="AE78" s="215"/>
      <c r="AF78" s="211"/>
      <c r="AG78" s="331"/>
      <c r="AH78" s="169"/>
    </row>
    <row r="79" spans="1:34" s="301" customFormat="1" ht="10.9" customHeight="1" thickBot="1" x14ac:dyDescent="0.25">
      <c r="A79" s="266"/>
      <c r="B79" s="267"/>
      <c r="C79" s="266"/>
      <c r="D79" s="266"/>
      <c r="E79" s="266"/>
      <c r="F79" s="266"/>
      <c r="G79" s="268"/>
      <c r="H79" s="269"/>
      <c r="I79" s="268"/>
      <c r="J79" s="268"/>
      <c r="K79" s="268"/>
      <c r="L79" s="268"/>
      <c r="M79" s="268"/>
      <c r="N79" s="268"/>
      <c r="O79" s="268"/>
      <c r="P79" s="268"/>
      <c r="Q79" s="268"/>
      <c r="R79" s="268"/>
      <c r="S79" s="268"/>
      <c r="T79" s="268"/>
      <c r="U79" s="268"/>
      <c r="V79" s="268"/>
      <c r="W79" s="268"/>
      <c r="X79" s="268"/>
      <c r="Y79" s="268"/>
      <c r="Z79" s="268"/>
      <c r="AB79" s="310"/>
      <c r="AC79" s="231"/>
      <c r="AD79" s="310"/>
      <c r="AE79" s="231"/>
      <c r="AF79" s="318"/>
      <c r="AG79" s="333"/>
      <c r="AH79" s="169"/>
    </row>
    <row r="80" spans="1:34" x14ac:dyDescent="0.2">
      <c r="B80" s="271" t="s">
        <v>2088</v>
      </c>
      <c r="C80" s="272"/>
      <c r="D80" s="273"/>
      <c r="E80" s="274"/>
      <c r="F80" s="275"/>
      <c r="J80" s="276"/>
      <c r="AH80" s="169"/>
    </row>
    <row r="81" spans="1:34" s="277" customFormat="1" ht="11.25" x14ac:dyDescent="0.2">
      <c r="B81" s="278" t="s">
        <v>1288</v>
      </c>
      <c r="C81" s="279"/>
      <c r="D81" s="280"/>
      <c r="E81" s="281"/>
      <c r="F81" s="282"/>
      <c r="H81" s="283"/>
      <c r="J81" s="276"/>
      <c r="K81" s="276"/>
      <c r="L81" s="276"/>
      <c r="O81" s="276"/>
      <c r="P81" s="276"/>
      <c r="S81" s="276"/>
      <c r="T81" s="276"/>
      <c r="W81" s="276"/>
      <c r="X81" s="276"/>
      <c r="AH81" s="169"/>
    </row>
    <row r="82" spans="1:34" s="277" customFormat="1" ht="11.25" x14ac:dyDescent="0.2">
      <c r="B82" s="278" t="s">
        <v>1287</v>
      </c>
      <c r="C82" s="284"/>
      <c r="D82" s="280"/>
      <c r="E82" s="281"/>
      <c r="F82" s="282"/>
      <c r="H82" s="283"/>
      <c r="J82" s="276"/>
      <c r="L82" s="276"/>
      <c r="P82" s="276"/>
      <c r="T82" s="276"/>
      <c r="X82" s="276"/>
      <c r="AH82" s="169"/>
    </row>
    <row r="83" spans="1:34" s="277" customFormat="1" ht="11.25" x14ac:dyDescent="0.2">
      <c r="F83" s="283"/>
      <c r="H83" s="283"/>
      <c r="L83" s="276"/>
      <c r="P83" s="276"/>
      <c r="T83" s="276"/>
      <c r="X83" s="276"/>
      <c r="AH83" s="169"/>
    </row>
    <row r="84" spans="1:34" s="277" customFormat="1" ht="11.25" x14ac:dyDescent="0.2">
      <c r="F84" s="283"/>
      <c r="H84" s="283"/>
      <c r="L84" s="276"/>
      <c r="P84" s="276"/>
      <c r="T84" s="276"/>
      <c r="X84" s="276"/>
      <c r="AH84" s="169"/>
    </row>
    <row r="85" spans="1:34" s="277" customFormat="1" ht="11.25" x14ac:dyDescent="0.2">
      <c r="D85" s="285"/>
      <c r="E85" s="286" t="s">
        <v>2089</v>
      </c>
      <c r="F85" s="287"/>
      <c r="H85" s="283"/>
      <c r="L85" s="276"/>
      <c r="P85" s="276"/>
      <c r="T85" s="276"/>
      <c r="X85" s="276"/>
      <c r="AH85" s="169"/>
    </row>
    <row r="86" spans="1:34" s="291" customFormat="1" ht="12" x14ac:dyDescent="0.2">
      <c r="A86" s="290"/>
      <c r="B86" s="295"/>
      <c r="D86" s="290"/>
      <c r="E86" s="290"/>
      <c r="F86" s="290"/>
      <c r="J86" s="294"/>
      <c r="K86" s="294"/>
      <c r="L86" s="294"/>
      <c r="M86" s="294"/>
      <c r="N86" s="294"/>
      <c r="O86" s="294"/>
      <c r="P86" s="294"/>
      <c r="Q86" s="294"/>
      <c r="R86" s="294"/>
      <c r="S86" s="294"/>
      <c r="T86" s="294"/>
      <c r="U86" s="294"/>
      <c r="V86" s="294"/>
      <c r="W86" s="294"/>
      <c r="X86" s="294"/>
      <c r="Y86" s="294"/>
      <c r="Z86" s="294"/>
      <c r="AC86" s="294"/>
      <c r="AD86" s="294"/>
      <c r="AH86" s="169"/>
    </row>
    <row r="87" spans="1:34" s="291" customFormat="1" ht="12" x14ac:dyDescent="0.2">
      <c r="A87" s="290"/>
      <c r="B87" s="290"/>
      <c r="D87" s="290"/>
      <c r="E87" s="290"/>
      <c r="F87" s="290"/>
      <c r="G87" s="292"/>
      <c r="H87" s="297"/>
      <c r="I87" s="294"/>
      <c r="J87" s="294"/>
      <c r="K87" s="294"/>
      <c r="L87" s="294"/>
      <c r="M87" s="294"/>
      <c r="N87" s="294"/>
      <c r="O87" s="294"/>
      <c r="P87" s="294"/>
      <c r="Q87" s="294"/>
      <c r="R87" s="294"/>
      <c r="S87" s="294"/>
      <c r="T87" s="294"/>
      <c r="U87" s="294"/>
      <c r="V87" s="294"/>
      <c r="W87" s="294"/>
      <c r="X87" s="294"/>
      <c r="Y87" s="294"/>
      <c r="Z87" s="294"/>
      <c r="AC87" s="294"/>
      <c r="AD87" s="294"/>
      <c r="AH87" s="169"/>
    </row>
    <row r="88" spans="1:34" s="291" customFormat="1" ht="12" x14ac:dyDescent="0.2">
      <c r="A88" s="290"/>
      <c r="B88" s="290"/>
      <c r="C88" s="298"/>
      <c r="D88" s="290"/>
      <c r="E88" s="290"/>
      <c r="F88" s="290"/>
      <c r="G88" s="292"/>
      <c r="H88" s="297"/>
      <c r="I88" s="294"/>
      <c r="J88" s="294"/>
      <c r="K88" s="294"/>
      <c r="L88" s="294"/>
      <c r="M88" s="294"/>
      <c r="N88" s="294"/>
      <c r="O88" s="294"/>
      <c r="P88" s="294"/>
      <c r="Q88" s="294"/>
      <c r="R88" s="294"/>
      <c r="S88" s="294"/>
      <c r="T88" s="294"/>
      <c r="U88" s="294"/>
      <c r="V88" s="294"/>
      <c r="W88" s="294"/>
      <c r="X88" s="294"/>
      <c r="Y88" s="294"/>
      <c r="Z88" s="294"/>
      <c r="AC88" s="294"/>
      <c r="AD88" s="294"/>
    </row>
  </sheetData>
  <mergeCells count="10"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</mergeCells>
  <pageMargins left="0.78740157480314965" right="0.59055118110236227" top="0.78740157480314965" bottom="0.59055118110236227" header="0.31496062992125984" footer="0.31496062992125984"/>
  <pageSetup paperSize="9" scale="52" fitToWidth="0" orientation="landscape" r:id="rId1"/>
  <headerFooter>
    <oddHeader>&amp;L&amp;G</oddHeader>
    <oddFooter>&amp;LReforma e Ampliação do Restaurante e revitalização do estacionamento Frontal do SPR
Ref.: Agosto/2026
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4</vt:i4>
      </vt:variant>
    </vt:vector>
  </HeadingPairs>
  <TitlesOfParts>
    <vt:vector size="6" baseType="lpstr">
      <vt:lpstr>Orçamentária</vt:lpstr>
      <vt:lpstr>Cronograma Físico Finaceiro</vt:lpstr>
      <vt:lpstr>'Cronograma Físico Finaceiro'!Area_de_impressao</vt:lpstr>
      <vt:lpstr>Orçamentária!Area_de_impressao</vt:lpstr>
      <vt:lpstr>'Cronograma Físico Finaceiro'!Titulos_de_impressao</vt:lpstr>
      <vt:lpstr>Orçamentária!Titulos_de_impressao</vt:lpstr>
    </vt:vector>
  </TitlesOfParts>
  <Company>SESC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Marcello Farias Rodrigues</dc:creator>
  <cp:lastModifiedBy>MAIAURA MEURER REICHERT</cp:lastModifiedBy>
  <cp:revision/>
  <cp:lastPrinted>2026-09-03T18:52:24Z</cp:lastPrinted>
  <dcterms:created xsi:type="dcterms:W3CDTF">2001-02-15T17:16:09Z</dcterms:created>
  <dcterms:modified xsi:type="dcterms:W3CDTF">2026-10-16T14:04:02Z</dcterms:modified>
</cp:coreProperties>
</file>